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الربح والخسارة" sheetId="1" r:id="rId1"/>
    <sheet name="الميزانية العمومية" sheetId="2" r:id="rId2"/>
    <sheet name="التدفق النقدي" sheetId="3" r:id="rId3"/>
  </sheets>
  <calcPr calcId="144525"/>
</workbook>
</file>

<file path=xl/calcChain.xml><?xml version="1.0" encoding="utf-8"?>
<calcChain xmlns="http://schemas.openxmlformats.org/spreadsheetml/2006/main">
  <c r="G16" i="3" l="1"/>
  <c r="F16" i="3"/>
  <c r="E16" i="3"/>
  <c r="D16" i="3"/>
  <c r="C16" i="3"/>
  <c r="G12" i="3"/>
  <c r="F12" i="3"/>
  <c r="E12" i="3"/>
  <c r="D12" i="3"/>
  <c r="C12" i="3"/>
  <c r="G11" i="3"/>
  <c r="F11" i="3"/>
  <c r="E11" i="3"/>
  <c r="D11" i="3"/>
  <c r="C11" i="3"/>
  <c r="G10" i="3"/>
  <c r="F10" i="3"/>
  <c r="E10" i="3"/>
  <c r="D10" i="3"/>
  <c r="C10" i="3"/>
  <c r="G9" i="3"/>
  <c r="F9" i="3"/>
  <c r="E9" i="3"/>
  <c r="D9" i="3"/>
  <c r="C9" i="3"/>
  <c r="G8" i="3"/>
  <c r="F8" i="3"/>
  <c r="E8" i="3"/>
  <c r="D8" i="3"/>
  <c r="C8" i="3"/>
  <c r="G7" i="3"/>
  <c r="F7" i="3"/>
  <c r="E7" i="3"/>
  <c r="D7" i="3"/>
  <c r="C7" i="3"/>
  <c r="G6" i="3"/>
  <c r="F6" i="3"/>
  <c r="E6" i="3"/>
  <c r="D6" i="3"/>
  <c r="C6" i="3"/>
  <c r="E24" i="2"/>
  <c r="D24" i="2"/>
  <c r="C24" i="2"/>
  <c r="J24" i="2" s="1"/>
  <c r="E23" i="2"/>
  <c r="D23" i="2"/>
  <c r="C23" i="2"/>
  <c r="J23" i="2" s="1"/>
  <c r="E22" i="2"/>
  <c r="D22" i="2"/>
  <c r="C22" i="2"/>
  <c r="E21" i="2"/>
  <c r="D21" i="2"/>
  <c r="C21" i="2"/>
  <c r="E20" i="2"/>
  <c r="D20" i="2"/>
  <c r="C20" i="2"/>
  <c r="J20" i="2" s="1"/>
  <c r="J17" i="2"/>
  <c r="I17" i="2"/>
  <c r="H17" i="2"/>
  <c r="G17" i="2"/>
  <c r="F17" i="2"/>
  <c r="E17" i="2"/>
  <c r="D17" i="2"/>
  <c r="C17" i="2"/>
  <c r="J10" i="2"/>
  <c r="J26" i="2" s="1"/>
  <c r="I10" i="2"/>
  <c r="I26" i="2" s="1"/>
  <c r="H10" i="2"/>
  <c r="H26" i="2" s="1"/>
  <c r="G10" i="2"/>
  <c r="G26" i="2" s="1"/>
  <c r="F10" i="2"/>
  <c r="F26" i="2" s="1"/>
  <c r="E10" i="2"/>
  <c r="E26" i="2" s="1"/>
  <c r="D10" i="2"/>
  <c r="D26" i="2" s="1"/>
  <c r="C10" i="2"/>
  <c r="C26" i="2" s="1"/>
  <c r="K30" i="1"/>
  <c r="J30" i="1"/>
  <c r="I30" i="1"/>
  <c r="H30" i="1"/>
  <c r="G30" i="1"/>
  <c r="E30" i="1"/>
  <c r="D30" i="1"/>
  <c r="C30" i="1"/>
  <c r="K24" i="1"/>
  <c r="J24" i="1"/>
  <c r="I24" i="1"/>
  <c r="H24" i="1"/>
  <c r="G24" i="1"/>
  <c r="E24" i="1"/>
  <c r="D24" i="1"/>
  <c r="C24" i="1"/>
  <c r="K18" i="1"/>
  <c r="J18" i="1"/>
  <c r="I18" i="1"/>
  <c r="H18" i="1"/>
  <c r="G18" i="1"/>
  <c r="K7" i="1"/>
  <c r="K9" i="1" s="1"/>
  <c r="J7" i="1"/>
  <c r="J9" i="1" s="1"/>
  <c r="I7" i="1"/>
  <c r="I9" i="1" s="1"/>
  <c r="H7" i="1"/>
  <c r="H9" i="1" s="1"/>
  <c r="G7" i="1"/>
  <c r="G9" i="1" s="1"/>
  <c r="E7" i="1"/>
  <c r="E9" i="1" s="1"/>
  <c r="E11" i="1" s="1"/>
  <c r="E13" i="1" s="1"/>
  <c r="E15" i="1" s="1"/>
  <c r="D7" i="1"/>
  <c r="D9" i="1" s="1"/>
  <c r="D11" i="1" s="1"/>
  <c r="D13" i="1" s="1"/>
  <c r="D15" i="1" s="1"/>
  <c r="C7" i="1"/>
  <c r="C9" i="1" s="1"/>
  <c r="C11" i="1" s="1"/>
  <c r="C13" i="1" s="1"/>
  <c r="C15" i="1" s="1"/>
  <c r="J21" i="2" l="1"/>
  <c r="J22" i="2"/>
  <c r="E5" i="3"/>
  <c r="E14" i="3" s="1"/>
  <c r="E19" i="3" s="1"/>
  <c r="I11" i="1"/>
  <c r="I13" i="1" s="1"/>
  <c r="I15" i="1" s="1"/>
  <c r="F5" i="3"/>
  <c r="F14" i="3" s="1"/>
  <c r="F19" i="3" s="1"/>
  <c r="J11" i="1"/>
  <c r="J13" i="1" s="1"/>
  <c r="J15" i="1" s="1"/>
  <c r="D5" i="3"/>
  <c r="D14" i="3" s="1"/>
  <c r="D19" i="3" s="1"/>
  <c r="H11" i="1"/>
  <c r="H13" i="1" s="1"/>
  <c r="H15" i="1" s="1"/>
  <c r="C5" i="3"/>
  <c r="C14" i="3" s="1"/>
  <c r="C19" i="3" s="1"/>
  <c r="G11" i="1"/>
  <c r="G13" i="1" s="1"/>
  <c r="G15" i="1" s="1"/>
  <c r="G5" i="3"/>
  <c r="G14" i="3" s="1"/>
  <c r="G19" i="3" s="1"/>
  <c r="K11" i="1"/>
  <c r="K13" i="1" s="1"/>
  <c r="K15" i="1" s="1"/>
  <c r="G20" i="2"/>
  <c r="G21" i="2"/>
  <c r="G22" i="2"/>
  <c r="G23" i="2"/>
  <c r="G24" i="2"/>
  <c r="H20" i="2"/>
  <c r="H21" i="2"/>
  <c r="H22" i="2"/>
  <c r="H23" i="2"/>
  <c r="H24" i="2"/>
  <c r="I20" i="2"/>
  <c r="I21" i="2"/>
  <c r="I22" i="2"/>
  <c r="I23" i="2"/>
  <c r="I24" i="2"/>
  <c r="F20" i="2"/>
  <c r="F21" i="2"/>
  <c r="F22" i="2"/>
  <c r="F23" i="2"/>
  <c r="F24" i="2"/>
</calcChain>
</file>

<file path=xl/sharedStrings.xml><?xml version="1.0" encoding="utf-8"?>
<sst xmlns="http://schemas.openxmlformats.org/spreadsheetml/2006/main" count="79" uniqueCount="54">
  <si>
    <t>السيناريو</t>
  </si>
  <si>
    <t>الحالة الأسوأ</t>
  </si>
  <si>
    <t>توقعات</t>
  </si>
  <si>
    <t xml:space="preserve">ريال سعودي (بالمليون)  </t>
  </si>
  <si>
    <t>الإيرادات</t>
  </si>
  <si>
    <t>تكلفة البضائع المباعة</t>
  </si>
  <si>
    <t>الربح الإجمالي</t>
  </si>
  <si>
    <t>النفقات التشغيلية</t>
  </si>
  <si>
    <t>إيرادات قبل الفائدة، والضرائب، والاستهلاك، والاطفاء</t>
  </si>
  <si>
    <t>الاستهلاك والاطفاء</t>
  </si>
  <si>
    <t>إيرادات قبل الفائدة والضرائب</t>
  </si>
  <si>
    <t>نفقات الفائدة</t>
  </si>
  <si>
    <t>الربح قبل الضرائب</t>
  </si>
  <si>
    <t>الضرائب</t>
  </si>
  <si>
    <t>الدخل الصافي</t>
  </si>
  <si>
    <t>نسبة نمو الإيرادات</t>
  </si>
  <si>
    <t>الحالة المختارة</t>
  </si>
  <si>
    <t>الحالة الأمثل</t>
  </si>
  <si>
    <t xml:space="preserve"> الحالة الأساسية</t>
  </si>
  <si>
    <t>تكلفة البضائع المباعة كنسبة من الإيرادات</t>
  </si>
  <si>
    <t>النفقات التشغيلية كنسبة من الإيرادات</t>
  </si>
  <si>
    <t>الميزانية العمومية</t>
  </si>
  <si>
    <t>المديونات التجارية</t>
  </si>
  <si>
    <t>المخزون</t>
  </si>
  <si>
    <t>الأصول الثابتة والمعدات</t>
  </si>
  <si>
    <t>النقد</t>
  </si>
  <si>
    <t>أصول أخرى</t>
  </si>
  <si>
    <t>الأصول</t>
  </si>
  <si>
    <t>الديون التجارية</t>
  </si>
  <si>
    <t>الاحتياطيات</t>
  </si>
  <si>
    <t>الالتزامات المالية</t>
  </si>
  <si>
    <t>الالتزامات الأخرى</t>
  </si>
  <si>
    <t>حقوق الملكية</t>
  </si>
  <si>
    <t>الالتزامات وحقوق الملكية</t>
  </si>
  <si>
    <t>أيام مبيعات الحسابات المدينة (DSO)</t>
  </si>
  <si>
    <t xml:space="preserve"> أيام مخزون البضائع (DIO)</t>
  </si>
  <si>
    <t>أيام الحسابات الدائنة (DPO)</t>
  </si>
  <si>
    <t>نسبة الأصول الأخرى %</t>
  </si>
  <si>
    <t>نسبة الالتزامات الأخرى %</t>
  </si>
  <si>
    <t>Check</t>
  </si>
  <si>
    <t>التدفق النقدي</t>
  </si>
  <si>
    <t>التغيير في الحسابات التجارية المستحقة</t>
  </si>
  <si>
    <t xml:space="preserve"> التغيير في المخزون</t>
  </si>
  <si>
    <t xml:space="preserve"> التغيير في الديون التجارية</t>
  </si>
  <si>
    <t>التغيير في الأصول الأخرى</t>
  </si>
  <si>
    <t>التغيير في الالتزامات الأخرى</t>
  </si>
  <si>
    <t>التكاليف الرأسمالية</t>
  </si>
  <si>
    <t>تدفق النقد التشغيلي</t>
  </si>
  <si>
    <t>الأرباح</t>
  </si>
  <si>
    <t>التغيير في الالتزامات المالية</t>
  </si>
  <si>
    <t xml:space="preserve"> التغيير في الاحتياطيات</t>
  </si>
  <si>
    <t>-</t>
  </si>
  <si>
    <t>التغيير في حقوق الملكية</t>
  </si>
  <si>
    <t xml:space="preserve"> تدفق النقد الصافي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</si>
</sst>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8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b/>
      <sz val="12"/>
      <color rgb="FF002060"/>
      <name val="Calibri"/>
    </font>
    <font>
      <b/>
      <sz val="12"/>
      <color rgb="FFFFFFFF"/>
      <name val="Calibri"/>
    </font>
    <font>
      <sz val="12"/>
      <color rgb="FF000000"/>
      <name val="Arial"/>
    </font>
    <font>
      <b/>
      <sz val="12"/>
      <color rgb="FF000000"/>
      <name val="Arial"/>
    </font>
    <font>
      <i/>
      <sz val="12"/>
      <color rgb="FF000000"/>
      <name val="Calibri"/>
    </font>
    <font>
      <b/>
      <sz val="12"/>
      <color rgb="FF0070C0"/>
      <name val="Calibri"/>
    </font>
    <font>
      <sz val="12"/>
      <color rgb="FF0070C0"/>
      <name val="Calibri"/>
    </font>
    <font>
      <b/>
      <sz val="12"/>
      <color rgb="FF002060"/>
      <name val="Arial"/>
    </font>
    <font>
      <sz val="12"/>
      <color theme="1"/>
      <name val="Arial"/>
      <scheme val="minor"/>
    </font>
    <font>
      <b/>
      <sz val="12"/>
      <color rgb="FFFFFFFF"/>
      <name val="Arial"/>
    </font>
    <font>
      <sz val="12"/>
      <color rgb="FFFFFFFF"/>
      <name val="Arial"/>
    </font>
    <font>
      <sz val="12"/>
      <color theme="1"/>
      <name val="Arial"/>
    </font>
    <font>
      <sz val="9"/>
      <color rgb="FF000000"/>
      <name val="Arial"/>
    </font>
    <font>
      <sz val="10"/>
      <color theme="1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002060"/>
        <bgColor rgb="FF002060"/>
      </patternFill>
    </fill>
    <fill>
      <patternFill patternType="solid">
        <fgColor rgb="FFD9EAD3"/>
        <bgColor rgb="FFD9EAD3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 readingOrder="2"/>
    </xf>
    <xf numFmtId="0" fontId="1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9" fontId="9" fillId="5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9" fontId="10" fillId="5" borderId="0" xfId="0" applyNumberFormat="1" applyFont="1" applyFill="1" applyAlignment="1">
      <alignment horizontal="center" vertical="center" wrapText="1"/>
    </xf>
    <xf numFmtId="164" fontId="9" fillId="5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/>
    <xf numFmtId="15" fontId="1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165" fontId="15" fillId="6" borderId="0" xfId="0" applyNumberFormat="1" applyFont="1" applyFill="1" applyAlignment="1">
      <alignment horizontal="center" vertical="center" wrapText="1"/>
    </xf>
    <xf numFmtId="164" fontId="15" fillId="6" borderId="0" xfId="0" applyNumberFormat="1" applyFont="1" applyFill="1" applyAlignment="1">
      <alignment horizontal="center" vertical="center" wrapText="1"/>
    </xf>
    <xf numFmtId="10" fontId="15" fillId="6" borderId="0" xfId="0" applyNumberFormat="1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1" fontId="6" fillId="7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3" fillId="4" borderId="0" xfId="0" applyFont="1" applyFill="1" applyAlignment="1">
      <alignment horizontal="center" vertical="center" wrapText="1"/>
    </xf>
    <xf numFmtId="165" fontId="13" fillId="4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998"/>
  <sheetViews>
    <sheetView rightToLeft="1" tabSelected="1" topLeftCell="A25" workbookViewId="0">
      <selection activeCell="L8" sqref="L8"/>
    </sheetView>
  </sheetViews>
  <sheetFormatPr defaultColWidth="12.5703125" defaultRowHeight="15.75" customHeight="1" x14ac:dyDescent="0.2"/>
  <cols>
    <col min="13" max="13" width="17.42578125" customWidth="1"/>
    <col min="14" max="14" width="16" customWidth="1"/>
    <col min="15" max="15" width="11.140625" customWidth="1"/>
  </cols>
  <sheetData>
    <row r="1" spans="1:22" x14ac:dyDescent="0.2">
      <c r="A1" s="1"/>
      <c r="B1" s="2" t="s">
        <v>0</v>
      </c>
      <c r="C1" s="3" t="s">
        <v>1</v>
      </c>
      <c r="D1" s="1"/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">
      <c r="A2" s="5"/>
      <c r="B2" s="6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">
      <c r="A3" s="1"/>
      <c r="B3" s="1"/>
      <c r="C3" s="1"/>
      <c r="D3" s="1"/>
      <c r="E3" s="1"/>
      <c r="F3" s="1"/>
      <c r="G3" s="59" t="s">
        <v>2</v>
      </c>
      <c r="H3" s="60"/>
      <c r="I3" s="60"/>
      <c r="J3" s="60"/>
      <c r="K3" s="60"/>
      <c r="L3" s="4"/>
      <c r="M3" s="4"/>
      <c r="N3" s="4"/>
      <c r="O3" s="4"/>
      <c r="P3" s="4"/>
      <c r="Q3" s="4"/>
      <c r="R3" s="4"/>
      <c r="S3" s="4"/>
    </row>
    <row r="4" spans="1:22" x14ac:dyDescent="0.2">
      <c r="A4" s="1"/>
      <c r="B4" s="7" t="s">
        <v>3</v>
      </c>
      <c r="C4" s="8">
        <v>2020</v>
      </c>
      <c r="D4" s="8">
        <v>2021</v>
      </c>
      <c r="E4" s="8">
        <v>2022</v>
      </c>
      <c r="F4" s="1"/>
      <c r="G4" s="8">
        <v>2023</v>
      </c>
      <c r="H4" s="8">
        <v>2024</v>
      </c>
      <c r="I4" s="8">
        <v>2025</v>
      </c>
      <c r="J4" s="8">
        <v>2026</v>
      </c>
      <c r="K4" s="8">
        <v>2027</v>
      </c>
      <c r="L4" s="4"/>
      <c r="M4" s="4"/>
      <c r="N4" s="4"/>
      <c r="O4" s="4"/>
      <c r="P4" s="4"/>
      <c r="Q4" s="4"/>
      <c r="R4" s="4"/>
      <c r="S4" s="4"/>
    </row>
    <row r="5" spans="1:22" x14ac:dyDescent="0.2">
      <c r="A5" s="1"/>
      <c r="B5" s="2" t="s">
        <v>4</v>
      </c>
      <c r="C5" s="9">
        <v>2922</v>
      </c>
      <c r="D5" s="9">
        <v>2984</v>
      </c>
      <c r="E5" s="9">
        <v>3040</v>
      </c>
      <c r="F5" s="1"/>
      <c r="G5" s="10">
        <v>3070</v>
      </c>
      <c r="H5" s="10">
        <v>3101</v>
      </c>
      <c r="I5" s="10">
        <v>3132</v>
      </c>
      <c r="J5" s="10">
        <v>3163</v>
      </c>
      <c r="K5" s="10">
        <v>3195</v>
      </c>
      <c r="L5" s="4"/>
      <c r="M5" s="4"/>
      <c r="N5" s="4"/>
      <c r="O5" s="4"/>
      <c r="P5" s="4"/>
      <c r="Q5" s="4"/>
      <c r="R5" s="4"/>
      <c r="S5" s="4"/>
    </row>
    <row r="6" spans="1:22" x14ac:dyDescent="0.2">
      <c r="A6" s="1"/>
      <c r="B6" s="11" t="s">
        <v>5</v>
      </c>
      <c r="C6" s="9">
        <v>-1401</v>
      </c>
      <c r="D6" s="9">
        <v>-1383</v>
      </c>
      <c r="E6" s="9">
        <v>-1367</v>
      </c>
      <c r="F6" s="1"/>
      <c r="G6" s="10">
        <v>-1443</v>
      </c>
      <c r="H6" s="10">
        <v>-1458</v>
      </c>
      <c r="I6" s="10">
        <v>-1472</v>
      </c>
      <c r="J6" s="10">
        <v>-1487</v>
      </c>
      <c r="K6" s="10">
        <v>-1502</v>
      </c>
      <c r="L6" s="4"/>
      <c r="M6" s="4"/>
      <c r="N6" s="4"/>
      <c r="O6" s="4"/>
      <c r="P6" s="4"/>
      <c r="Q6" s="4"/>
      <c r="R6" s="4"/>
      <c r="S6" s="4"/>
    </row>
    <row r="7" spans="1:22" x14ac:dyDescent="0.2">
      <c r="A7" s="1"/>
      <c r="B7" s="12" t="s">
        <v>6</v>
      </c>
      <c r="C7" s="13">
        <f t="shared" ref="C7:E7" si="0">SUM(C5:C6)</f>
        <v>1521</v>
      </c>
      <c r="D7" s="13">
        <f t="shared" si="0"/>
        <v>1601</v>
      </c>
      <c r="E7" s="13">
        <f t="shared" si="0"/>
        <v>1673</v>
      </c>
      <c r="F7" s="1"/>
      <c r="G7" s="14">
        <f t="shared" ref="G7:K7" si="1">SUM(G5:G6)</f>
        <v>1627</v>
      </c>
      <c r="H7" s="14">
        <f t="shared" si="1"/>
        <v>1643</v>
      </c>
      <c r="I7" s="14">
        <f t="shared" si="1"/>
        <v>1660</v>
      </c>
      <c r="J7" s="14">
        <f t="shared" si="1"/>
        <v>1676</v>
      </c>
      <c r="K7" s="14">
        <f t="shared" si="1"/>
        <v>1693</v>
      </c>
      <c r="L7" s="4"/>
      <c r="M7" s="4"/>
      <c r="N7" s="4"/>
      <c r="O7" s="4"/>
      <c r="P7" s="4"/>
      <c r="Q7" s="4"/>
      <c r="R7" s="4"/>
      <c r="S7" s="4"/>
    </row>
    <row r="8" spans="1:22" x14ac:dyDescent="0.2">
      <c r="A8" s="1"/>
      <c r="B8" s="11" t="s">
        <v>7</v>
      </c>
      <c r="C8" s="9">
        <v>-1212</v>
      </c>
      <c r="D8" s="9">
        <v>-1245</v>
      </c>
      <c r="E8" s="9">
        <v>-1068</v>
      </c>
      <c r="F8" s="1"/>
      <c r="G8" s="10">
        <v>-1259</v>
      </c>
      <c r="H8" s="10">
        <v>-1271</v>
      </c>
      <c r="I8" s="10">
        <v>-1284</v>
      </c>
      <c r="J8" s="10">
        <v>-1297</v>
      </c>
      <c r="K8" s="10">
        <v>-1310</v>
      </c>
      <c r="L8" s="4"/>
      <c r="M8" s="4"/>
      <c r="N8" s="4"/>
      <c r="O8" s="4"/>
      <c r="P8" s="4"/>
      <c r="Q8" s="4"/>
      <c r="R8" s="4"/>
      <c r="S8" s="4"/>
    </row>
    <row r="9" spans="1:22" x14ac:dyDescent="0.2">
      <c r="A9" s="1"/>
      <c r="B9" s="12" t="s">
        <v>8</v>
      </c>
      <c r="C9" s="13">
        <f t="shared" ref="C9:E9" si="2">SUM(C7:C8)</f>
        <v>309</v>
      </c>
      <c r="D9" s="13">
        <f t="shared" si="2"/>
        <v>356</v>
      </c>
      <c r="E9" s="13">
        <f t="shared" si="2"/>
        <v>605</v>
      </c>
      <c r="F9" s="1"/>
      <c r="G9" s="14">
        <f t="shared" ref="G9:K9" si="3">SUM(G7:G8)</f>
        <v>368</v>
      </c>
      <c r="H9" s="14">
        <f t="shared" si="3"/>
        <v>372</v>
      </c>
      <c r="I9" s="14">
        <f t="shared" si="3"/>
        <v>376</v>
      </c>
      <c r="J9" s="14">
        <f t="shared" si="3"/>
        <v>379</v>
      </c>
      <c r="K9" s="14">
        <f t="shared" si="3"/>
        <v>383</v>
      </c>
      <c r="L9" s="4"/>
      <c r="M9" s="4"/>
      <c r="N9" s="15"/>
      <c r="O9" s="4"/>
      <c r="P9" s="4"/>
      <c r="Q9" s="4"/>
      <c r="R9" s="4"/>
      <c r="S9" s="4"/>
    </row>
    <row r="10" spans="1:22" x14ac:dyDescent="0.2">
      <c r="A10" s="1"/>
      <c r="B10" s="11" t="s">
        <v>9</v>
      </c>
      <c r="C10" s="16">
        <v>-31</v>
      </c>
      <c r="D10" s="16">
        <v>-44</v>
      </c>
      <c r="E10" s="16">
        <v>-41</v>
      </c>
      <c r="F10" s="1"/>
      <c r="G10" s="17">
        <v>-44</v>
      </c>
      <c r="H10" s="17">
        <v>-45</v>
      </c>
      <c r="I10" s="17">
        <v>-46</v>
      </c>
      <c r="J10" s="17">
        <v>-47</v>
      </c>
      <c r="K10" s="17">
        <v>-47</v>
      </c>
      <c r="L10" s="4"/>
      <c r="M10" s="4"/>
      <c r="N10" s="4"/>
      <c r="O10" s="4"/>
      <c r="P10" s="4"/>
      <c r="Q10" s="4"/>
      <c r="R10" s="4"/>
      <c r="S10" s="4"/>
    </row>
    <row r="11" spans="1:22" x14ac:dyDescent="0.2">
      <c r="A11" s="1"/>
      <c r="B11" s="12" t="s">
        <v>10</v>
      </c>
      <c r="C11" s="13">
        <f t="shared" ref="C11:E11" si="4">SUM(C9:C10)</f>
        <v>278</v>
      </c>
      <c r="D11" s="13">
        <f t="shared" si="4"/>
        <v>312</v>
      </c>
      <c r="E11" s="13">
        <f t="shared" si="4"/>
        <v>564</v>
      </c>
      <c r="F11" s="1"/>
      <c r="G11" s="13">
        <f t="shared" ref="G11:K11" si="5">SUM(G9:G10)</f>
        <v>324</v>
      </c>
      <c r="H11" s="13">
        <f t="shared" si="5"/>
        <v>327</v>
      </c>
      <c r="I11" s="13">
        <f t="shared" si="5"/>
        <v>330</v>
      </c>
      <c r="J11" s="13">
        <f t="shared" si="5"/>
        <v>332</v>
      </c>
      <c r="K11" s="13">
        <f t="shared" si="5"/>
        <v>336</v>
      </c>
      <c r="L11" s="4"/>
      <c r="M11" s="4"/>
      <c r="N11" s="4"/>
      <c r="O11" s="4"/>
      <c r="P11" s="4"/>
      <c r="Q11" s="4"/>
      <c r="R11" s="4"/>
      <c r="S11" s="4"/>
    </row>
    <row r="12" spans="1:22" x14ac:dyDescent="0.2">
      <c r="A12" s="1"/>
      <c r="B12" s="11" t="s">
        <v>11</v>
      </c>
      <c r="C12" s="16">
        <v>-50</v>
      </c>
      <c r="D12" s="16">
        <v>-67</v>
      </c>
      <c r="E12" s="16">
        <v>-55</v>
      </c>
      <c r="F12" s="1"/>
      <c r="G12" s="17">
        <v>-59</v>
      </c>
      <c r="H12" s="17">
        <v>-55</v>
      </c>
      <c r="I12" s="17">
        <v>-51</v>
      </c>
      <c r="J12" s="17">
        <v>-47</v>
      </c>
      <c r="K12" s="17">
        <v>-41</v>
      </c>
      <c r="L12" s="4"/>
      <c r="M12" s="4"/>
      <c r="N12" s="4"/>
      <c r="O12" s="4"/>
      <c r="P12" s="4"/>
      <c r="Q12" s="4"/>
      <c r="R12" s="4"/>
      <c r="S12" s="4"/>
    </row>
    <row r="13" spans="1:22" x14ac:dyDescent="0.2">
      <c r="A13" s="1"/>
      <c r="B13" s="12" t="s">
        <v>12</v>
      </c>
      <c r="C13" s="13">
        <f t="shared" ref="C13:E13" si="6">SUM(C11:C12)</f>
        <v>228</v>
      </c>
      <c r="D13" s="13">
        <f t="shared" si="6"/>
        <v>245</v>
      </c>
      <c r="E13" s="13">
        <f t="shared" si="6"/>
        <v>509</v>
      </c>
      <c r="F13" s="1"/>
      <c r="G13" s="13">
        <f t="shared" ref="G13:K13" si="7">SUM(G11:G12)</f>
        <v>265</v>
      </c>
      <c r="H13" s="13">
        <f t="shared" si="7"/>
        <v>272</v>
      </c>
      <c r="I13" s="13">
        <f t="shared" si="7"/>
        <v>279</v>
      </c>
      <c r="J13" s="13">
        <f t="shared" si="7"/>
        <v>285</v>
      </c>
      <c r="K13" s="13">
        <f t="shared" si="7"/>
        <v>295</v>
      </c>
      <c r="L13" s="4"/>
      <c r="M13" s="4"/>
      <c r="N13" s="4"/>
      <c r="O13" s="4"/>
      <c r="P13" s="4"/>
      <c r="Q13" s="4"/>
      <c r="R13" s="4"/>
      <c r="S13" s="4"/>
    </row>
    <row r="14" spans="1:22" x14ac:dyDescent="0.2">
      <c r="A14" s="1"/>
      <c r="B14" s="11" t="s">
        <v>13</v>
      </c>
      <c r="C14" s="16">
        <v>-208</v>
      </c>
      <c r="D14" s="16">
        <v>-210</v>
      </c>
      <c r="E14" s="16">
        <v>-209</v>
      </c>
      <c r="F14" s="1"/>
      <c r="G14" s="17">
        <v>-93</v>
      </c>
      <c r="H14" s="17">
        <v>-95</v>
      </c>
      <c r="I14" s="17">
        <v>-98</v>
      </c>
      <c r="J14" s="17">
        <v>-100</v>
      </c>
      <c r="K14" s="17">
        <v>-103</v>
      </c>
      <c r="L14" s="4"/>
      <c r="M14" s="4"/>
      <c r="N14" s="4"/>
      <c r="O14" s="4"/>
      <c r="P14" s="4"/>
      <c r="Q14" s="4"/>
      <c r="R14" s="4"/>
      <c r="S14" s="4"/>
    </row>
    <row r="15" spans="1:22" x14ac:dyDescent="0.2">
      <c r="A15" s="1"/>
      <c r="B15" s="18" t="s">
        <v>14</v>
      </c>
      <c r="C15" s="19">
        <f t="shared" ref="C15:E15" si="8">SUM(C13:C14)</f>
        <v>20</v>
      </c>
      <c r="D15" s="19">
        <f t="shared" si="8"/>
        <v>35</v>
      </c>
      <c r="E15" s="19">
        <f t="shared" si="8"/>
        <v>300</v>
      </c>
      <c r="F15" s="1"/>
      <c r="G15" s="19">
        <f t="shared" ref="G15:K15" si="9">SUM(G13:G14)</f>
        <v>172</v>
      </c>
      <c r="H15" s="19">
        <f t="shared" si="9"/>
        <v>177</v>
      </c>
      <c r="I15" s="19">
        <f t="shared" si="9"/>
        <v>181</v>
      </c>
      <c r="J15" s="19">
        <f t="shared" si="9"/>
        <v>185</v>
      </c>
      <c r="K15" s="19">
        <f t="shared" si="9"/>
        <v>192</v>
      </c>
      <c r="L15" s="4"/>
      <c r="M15" s="4"/>
      <c r="N15" s="4"/>
      <c r="O15" s="4"/>
      <c r="P15" s="4"/>
      <c r="Q15" s="4"/>
      <c r="R15" s="4"/>
      <c r="S15" s="4"/>
    </row>
    <row r="16" spans="1:22" x14ac:dyDescent="0.2">
      <c r="A16" s="1"/>
      <c r="B16" s="1"/>
      <c r="C16" s="1"/>
      <c r="D16" s="1"/>
      <c r="E16" s="20"/>
      <c r="F16" s="1"/>
      <c r="G16" s="1"/>
      <c r="H16" s="1"/>
      <c r="I16" s="1"/>
      <c r="J16" s="1"/>
      <c r="K16" s="1"/>
      <c r="L16" s="4"/>
      <c r="M16" s="4"/>
      <c r="N16" s="4"/>
      <c r="O16" s="4"/>
      <c r="P16" s="4"/>
      <c r="Q16" s="4"/>
      <c r="R16" s="4"/>
      <c r="S16" s="4"/>
    </row>
    <row r="17" spans="1:19" x14ac:dyDescent="0.2">
      <c r="A17" s="1"/>
      <c r="B17" s="21" t="s">
        <v>15</v>
      </c>
      <c r="C17" s="22"/>
      <c r="D17" s="22"/>
      <c r="E17" s="22"/>
      <c r="F17" s="22"/>
      <c r="G17" s="22"/>
      <c r="H17" s="22"/>
      <c r="I17" s="22"/>
      <c r="J17" s="22"/>
      <c r="K17" s="22"/>
      <c r="L17" s="4"/>
      <c r="M17" s="4"/>
      <c r="N17" s="4"/>
      <c r="O17" s="4"/>
      <c r="P17" s="4"/>
      <c r="Q17" s="4"/>
      <c r="R17" s="4"/>
      <c r="S17" s="4"/>
    </row>
    <row r="18" spans="1:19" x14ac:dyDescent="0.2">
      <c r="A18" s="1"/>
      <c r="B18" s="23" t="s">
        <v>16</v>
      </c>
      <c r="C18" s="22"/>
      <c r="D18" s="22"/>
      <c r="E18" s="22"/>
      <c r="F18" s="24"/>
      <c r="G18" s="25">
        <f t="shared" ref="G18:K18" si="10">VLOOKUP($C$1,$B19:$K21,COLUMNS($B19:G23),FALSE)</f>
        <v>0.01</v>
      </c>
      <c r="H18" s="25">
        <f t="shared" si="10"/>
        <v>0.01</v>
      </c>
      <c r="I18" s="25">
        <f t="shared" si="10"/>
        <v>0.01</v>
      </c>
      <c r="J18" s="25">
        <f t="shared" si="10"/>
        <v>0.01</v>
      </c>
      <c r="K18" s="25">
        <f t="shared" si="10"/>
        <v>0.01</v>
      </c>
      <c r="L18" s="4"/>
      <c r="M18" s="4"/>
      <c r="N18" s="4"/>
      <c r="O18" s="4"/>
      <c r="P18" s="4"/>
      <c r="Q18" s="4"/>
      <c r="R18" s="4"/>
      <c r="S18" s="4"/>
    </row>
    <row r="19" spans="1:19" x14ac:dyDescent="0.2">
      <c r="A19" s="1"/>
      <c r="B19" s="26" t="s">
        <v>17</v>
      </c>
      <c r="C19" s="22"/>
      <c r="D19" s="22"/>
      <c r="E19" s="22"/>
      <c r="F19" s="22"/>
      <c r="G19" s="27">
        <v>0.03</v>
      </c>
      <c r="H19" s="27">
        <v>0.03</v>
      </c>
      <c r="I19" s="27">
        <v>0.03</v>
      </c>
      <c r="J19" s="27">
        <v>0.03</v>
      </c>
      <c r="K19" s="27">
        <v>0.03</v>
      </c>
      <c r="L19" s="4"/>
      <c r="M19" s="4"/>
      <c r="N19" s="4"/>
      <c r="O19" s="4"/>
      <c r="P19" s="4"/>
      <c r="Q19" s="4"/>
      <c r="R19" s="4"/>
      <c r="S19" s="4"/>
    </row>
    <row r="20" spans="1:19" x14ac:dyDescent="0.2">
      <c r="A20" s="1"/>
      <c r="B20" s="26" t="s">
        <v>18</v>
      </c>
      <c r="C20" s="22"/>
      <c r="D20" s="22"/>
      <c r="E20" s="22"/>
      <c r="F20" s="22"/>
      <c r="G20" s="27">
        <v>0.02</v>
      </c>
      <c r="H20" s="27">
        <v>0.02</v>
      </c>
      <c r="I20" s="27">
        <v>0.02</v>
      </c>
      <c r="J20" s="27">
        <v>0.02</v>
      </c>
      <c r="K20" s="27">
        <v>0.02</v>
      </c>
      <c r="L20" s="4"/>
      <c r="M20" s="4"/>
      <c r="N20" s="4"/>
      <c r="O20" s="4"/>
      <c r="P20" s="4"/>
      <c r="Q20" s="4"/>
      <c r="R20" s="4"/>
      <c r="S20" s="4"/>
    </row>
    <row r="21" spans="1:19" x14ac:dyDescent="0.2">
      <c r="A21" s="1"/>
      <c r="B21" s="26" t="s">
        <v>1</v>
      </c>
      <c r="C21" s="22"/>
      <c r="D21" s="22"/>
      <c r="E21" s="22"/>
      <c r="F21" s="22"/>
      <c r="G21" s="27">
        <v>0.01</v>
      </c>
      <c r="H21" s="27">
        <v>0.01</v>
      </c>
      <c r="I21" s="27">
        <v>0.01</v>
      </c>
      <c r="J21" s="27">
        <v>0.01</v>
      </c>
      <c r="K21" s="27">
        <v>0.01</v>
      </c>
      <c r="L21" s="4"/>
      <c r="M21" s="4"/>
      <c r="N21" s="4"/>
      <c r="O21" s="4"/>
      <c r="P21" s="4"/>
      <c r="Q21" s="4"/>
      <c r="R21" s="4"/>
      <c r="S21" s="4"/>
    </row>
    <row r="22" spans="1:19" x14ac:dyDescent="0.2">
      <c r="A22" s="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4"/>
      <c r="M22" s="4"/>
      <c r="N22" s="4"/>
      <c r="O22" s="4"/>
      <c r="P22" s="4"/>
      <c r="Q22" s="4"/>
      <c r="R22" s="4"/>
      <c r="S22" s="4"/>
    </row>
    <row r="23" spans="1:19" x14ac:dyDescent="0.2">
      <c r="A23" s="1"/>
      <c r="B23" s="21" t="s">
        <v>19</v>
      </c>
      <c r="C23" s="22"/>
      <c r="D23" s="22"/>
      <c r="E23" s="22"/>
      <c r="F23" s="22"/>
      <c r="G23" s="22"/>
      <c r="H23" s="22"/>
      <c r="I23" s="22"/>
      <c r="J23" s="22"/>
      <c r="K23" s="22"/>
      <c r="L23" s="4"/>
      <c r="M23" s="4"/>
      <c r="N23" s="4"/>
      <c r="O23" s="4"/>
      <c r="P23" s="4"/>
      <c r="Q23" s="4"/>
      <c r="R23" s="4"/>
      <c r="S23" s="4"/>
    </row>
    <row r="24" spans="1:19" x14ac:dyDescent="0.2">
      <c r="A24" s="1"/>
      <c r="B24" s="23" t="s">
        <v>16</v>
      </c>
      <c r="C24" s="25">
        <f t="shared" ref="C24:E24" si="11">C6/C5</f>
        <v>-0.47946611909650921</v>
      </c>
      <c r="D24" s="25">
        <f t="shared" si="11"/>
        <v>-0.46347184986595175</v>
      </c>
      <c r="E24" s="25">
        <f t="shared" si="11"/>
        <v>-0.44967105263157897</v>
      </c>
      <c r="F24" s="24"/>
      <c r="G24" s="25">
        <f t="shared" ref="G24:K24" si="12">VLOOKUP($C$1,$B25:$K27,COLUMNS($B25:G29),FALSE)</f>
        <v>-0.47</v>
      </c>
      <c r="H24" s="25">
        <f t="shared" si="12"/>
        <v>-0.47</v>
      </c>
      <c r="I24" s="25">
        <f t="shared" si="12"/>
        <v>-0.47</v>
      </c>
      <c r="J24" s="25">
        <f t="shared" si="12"/>
        <v>-0.47</v>
      </c>
      <c r="K24" s="25">
        <f t="shared" si="12"/>
        <v>-0.47</v>
      </c>
      <c r="L24" s="4"/>
      <c r="M24" s="4"/>
      <c r="N24" s="4"/>
      <c r="O24" s="4"/>
      <c r="P24" s="4"/>
      <c r="Q24" s="4"/>
      <c r="R24" s="4"/>
      <c r="S24" s="4"/>
    </row>
    <row r="25" spans="1:19" x14ac:dyDescent="0.2">
      <c r="A25" s="1"/>
      <c r="B25" s="26" t="s">
        <v>17</v>
      </c>
      <c r="C25" s="27">
        <v>-0.48</v>
      </c>
      <c r="D25" s="27">
        <v>-0.46</v>
      </c>
      <c r="E25" s="27">
        <v>-0.45</v>
      </c>
      <c r="F25" s="22"/>
      <c r="G25" s="27">
        <v>-0.45</v>
      </c>
      <c r="H25" s="27">
        <v>-0.45</v>
      </c>
      <c r="I25" s="27">
        <v>-0.45</v>
      </c>
      <c r="J25" s="27">
        <v>-0.45</v>
      </c>
      <c r="K25" s="27">
        <v>-0.45</v>
      </c>
      <c r="L25" s="4"/>
      <c r="M25" s="4"/>
      <c r="N25" s="4"/>
      <c r="O25" s="4"/>
      <c r="P25" s="4"/>
      <c r="Q25" s="4"/>
      <c r="R25" s="4"/>
      <c r="S25" s="4"/>
    </row>
    <row r="26" spans="1:19" x14ac:dyDescent="0.2">
      <c r="A26" s="1"/>
      <c r="B26" s="26" t="s">
        <v>18</v>
      </c>
      <c r="C26" s="27">
        <v>-0.48</v>
      </c>
      <c r="D26" s="27">
        <v>-0.46</v>
      </c>
      <c r="E26" s="27">
        <v>-0.45</v>
      </c>
      <c r="F26" s="22"/>
      <c r="G26" s="27">
        <v>-0.46</v>
      </c>
      <c r="H26" s="27">
        <v>-0.46</v>
      </c>
      <c r="I26" s="27">
        <v>-0.46</v>
      </c>
      <c r="J26" s="27">
        <v>-0.46</v>
      </c>
      <c r="K26" s="27">
        <v>-0.46</v>
      </c>
      <c r="L26" s="4"/>
      <c r="M26" s="4"/>
      <c r="N26" s="4"/>
      <c r="O26" s="4"/>
      <c r="P26" s="4"/>
      <c r="Q26" s="4"/>
      <c r="R26" s="4"/>
      <c r="S26" s="4"/>
    </row>
    <row r="27" spans="1:19" x14ac:dyDescent="0.2">
      <c r="A27" s="1"/>
      <c r="B27" s="26" t="s">
        <v>1</v>
      </c>
      <c r="C27" s="27">
        <v>-0.48</v>
      </c>
      <c r="D27" s="27">
        <v>-0.46</v>
      </c>
      <c r="E27" s="27">
        <v>-0.45</v>
      </c>
      <c r="F27" s="22"/>
      <c r="G27" s="27">
        <v>-0.47</v>
      </c>
      <c r="H27" s="27">
        <v>-0.47</v>
      </c>
      <c r="I27" s="27">
        <v>-0.47</v>
      </c>
      <c r="J27" s="27">
        <v>-0.47</v>
      </c>
      <c r="K27" s="27">
        <v>-0.47</v>
      </c>
      <c r="L27" s="4"/>
      <c r="M27" s="4"/>
      <c r="N27" s="4"/>
      <c r="O27" s="4"/>
      <c r="P27" s="4"/>
      <c r="Q27" s="4"/>
      <c r="R27" s="4"/>
      <c r="S27" s="4"/>
    </row>
    <row r="28" spans="1:19" x14ac:dyDescent="0.2">
      <c r="A28" s="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4"/>
      <c r="M28" s="4"/>
      <c r="N28" s="4"/>
      <c r="O28" s="4"/>
      <c r="P28" s="4"/>
      <c r="Q28" s="4"/>
      <c r="R28" s="4"/>
      <c r="S28" s="4"/>
    </row>
    <row r="29" spans="1:19" x14ac:dyDescent="0.2">
      <c r="A29" s="1"/>
      <c r="B29" s="21" t="s">
        <v>20</v>
      </c>
      <c r="C29" s="22"/>
      <c r="D29" s="22"/>
      <c r="E29" s="22"/>
      <c r="F29" s="22"/>
      <c r="G29" s="22"/>
      <c r="H29" s="22"/>
      <c r="I29" s="22"/>
      <c r="J29" s="22"/>
      <c r="K29" s="22"/>
      <c r="L29" s="4"/>
      <c r="M29" s="4"/>
      <c r="N29" s="4"/>
      <c r="O29" s="4"/>
      <c r="P29" s="4"/>
      <c r="Q29" s="4"/>
      <c r="R29" s="4"/>
      <c r="S29" s="4"/>
    </row>
    <row r="30" spans="1:19" x14ac:dyDescent="0.2">
      <c r="A30" s="1"/>
      <c r="B30" s="23" t="s">
        <v>16</v>
      </c>
      <c r="C30" s="27">
        <f t="shared" ref="C30:E30" si="13">C8/C5</f>
        <v>-0.41478439425051333</v>
      </c>
      <c r="D30" s="27">
        <f t="shared" si="13"/>
        <v>-0.41722520107238603</v>
      </c>
      <c r="E30" s="27">
        <f t="shared" si="13"/>
        <v>-0.35131578947368419</v>
      </c>
      <c r="F30" s="24"/>
      <c r="G30" s="25">
        <f t="shared" ref="G30:K30" si="14">VLOOKUP($C$1,$B31:$K33,COLUMNS($B31:G33),FALSE)</f>
        <v>-0.41</v>
      </c>
      <c r="H30" s="25">
        <f t="shared" si="14"/>
        <v>-0.41</v>
      </c>
      <c r="I30" s="25">
        <f t="shared" si="14"/>
        <v>-0.41</v>
      </c>
      <c r="J30" s="25">
        <f t="shared" si="14"/>
        <v>-0.41</v>
      </c>
      <c r="K30" s="25">
        <f t="shared" si="14"/>
        <v>-0.41</v>
      </c>
      <c r="L30" s="4"/>
      <c r="M30" s="4"/>
      <c r="N30" s="4"/>
      <c r="O30" s="4"/>
      <c r="P30" s="4"/>
      <c r="Q30" s="4"/>
      <c r="R30" s="4"/>
      <c r="S30" s="4"/>
    </row>
    <row r="31" spans="1:19" x14ac:dyDescent="0.2">
      <c r="A31" s="1"/>
      <c r="B31" s="26" t="s">
        <v>17</v>
      </c>
      <c r="C31" s="27">
        <v>-0.41</v>
      </c>
      <c r="D31" s="27">
        <v>-0.42</v>
      </c>
      <c r="E31" s="27">
        <v>-0.35</v>
      </c>
      <c r="F31" s="22"/>
      <c r="G31" s="27">
        <v>-0.35</v>
      </c>
      <c r="H31" s="27">
        <v>-0.35</v>
      </c>
      <c r="I31" s="27">
        <v>-0.35</v>
      </c>
      <c r="J31" s="27">
        <v>-0.35</v>
      </c>
      <c r="K31" s="27">
        <v>-0.35</v>
      </c>
      <c r="L31" s="4"/>
      <c r="M31" s="4"/>
      <c r="N31" s="4"/>
      <c r="O31" s="4"/>
      <c r="P31" s="4"/>
      <c r="Q31" s="4"/>
      <c r="R31" s="4"/>
      <c r="S31" s="4"/>
    </row>
    <row r="32" spans="1:19" x14ac:dyDescent="0.2">
      <c r="A32" s="1"/>
      <c r="B32" s="26" t="s">
        <v>18</v>
      </c>
      <c r="C32" s="27">
        <v>-0.41</v>
      </c>
      <c r="D32" s="27">
        <v>-0.42</v>
      </c>
      <c r="E32" s="27">
        <v>-0.35</v>
      </c>
      <c r="F32" s="22"/>
      <c r="G32" s="27">
        <v>-0.39</v>
      </c>
      <c r="H32" s="27">
        <v>-0.39</v>
      </c>
      <c r="I32" s="27">
        <v>-0.39</v>
      </c>
      <c r="J32" s="27">
        <v>-0.39</v>
      </c>
      <c r="K32" s="27">
        <v>-0.39</v>
      </c>
      <c r="L32" s="4"/>
      <c r="M32" s="4"/>
      <c r="N32" s="4"/>
      <c r="O32" s="4"/>
      <c r="P32" s="4"/>
      <c r="Q32" s="4"/>
      <c r="R32" s="4"/>
      <c r="S32" s="4"/>
    </row>
    <row r="33" spans="1:22" x14ac:dyDescent="0.2">
      <c r="A33" s="1"/>
      <c r="B33" s="26" t="s">
        <v>1</v>
      </c>
      <c r="C33" s="27">
        <v>-0.41</v>
      </c>
      <c r="D33" s="27">
        <v>-0.42</v>
      </c>
      <c r="E33" s="27">
        <v>-0.35</v>
      </c>
      <c r="F33" s="22"/>
      <c r="G33" s="27">
        <v>-0.41</v>
      </c>
      <c r="H33" s="27">
        <v>-0.41</v>
      </c>
      <c r="I33" s="27">
        <v>-0.41</v>
      </c>
      <c r="J33" s="27">
        <v>-0.41</v>
      </c>
      <c r="K33" s="27">
        <v>-0.41</v>
      </c>
      <c r="L33" s="4"/>
      <c r="M33" s="4"/>
      <c r="N33" s="4"/>
      <c r="O33" s="4"/>
      <c r="P33" s="4"/>
      <c r="Q33" s="4"/>
      <c r="R33" s="4"/>
      <c r="S33" s="4"/>
    </row>
    <row r="34" spans="1:22" x14ac:dyDescent="0.2">
      <c r="A34" s="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4"/>
      <c r="M34" s="4"/>
      <c r="N34" s="4"/>
      <c r="O34" s="4"/>
      <c r="P34" s="4"/>
      <c r="Q34" s="4"/>
      <c r="R34" s="4"/>
      <c r="S34" s="4"/>
    </row>
    <row r="35" spans="1:22" x14ac:dyDescent="0.2">
      <c r="A35" s="1"/>
      <c r="B35" s="26" t="s">
        <v>13</v>
      </c>
      <c r="C35" s="22"/>
      <c r="D35" s="22"/>
      <c r="E35" s="22"/>
      <c r="F35" s="22"/>
      <c r="G35" s="28">
        <v>0.22500000000000001</v>
      </c>
      <c r="H35" s="28">
        <v>0.22500000000000001</v>
      </c>
      <c r="I35" s="28">
        <v>0.22500000000000001</v>
      </c>
      <c r="J35" s="28">
        <v>0.22500000000000001</v>
      </c>
      <c r="K35" s="28">
        <v>0.22500000000000001</v>
      </c>
      <c r="L35" s="4"/>
      <c r="M35" s="4"/>
      <c r="N35" s="4"/>
      <c r="O35" s="4"/>
      <c r="P35" s="4"/>
      <c r="Q35" s="4"/>
      <c r="R35" s="4"/>
      <c r="S35" s="4"/>
    </row>
    <row r="36" spans="1:22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</sheetData>
  <mergeCells count="1">
    <mergeCell ref="G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rightToLeft="1" workbookViewId="0">
      <selection activeCell="K8" sqref="K8"/>
    </sheetView>
  </sheetViews>
  <sheetFormatPr defaultColWidth="12.5703125" defaultRowHeight="15.75" customHeight="1" x14ac:dyDescent="0.2"/>
  <sheetData>
    <row r="1" spans="1:26" x14ac:dyDescent="0.2">
      <c r="A1" s="29"/>
      <c r="B1" s="30" t="s">
        <v>21</v>
      </c>
      <c r="C1" s="29"/>
      <c r="D1" s="29"/>
      <c r="E1" s="29"/>
      <c r="F1" s="31"/>
      <c r="G1" s="31"/>
      <c r="H1" s="31"/>
      <c r="I1" s="31"/>
      <c r="J1" s="3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x14ac:dyDescent="0.2">
      <c r="A2" s="29"/>
      <c r="B2" s="29"/>
      <c r="C2" s="29"/>
      <c r="D2" s="29"/>
      <c r="E2" s="29"/>
      <c r="F2" s="31"/>
      <c r="G2" s="31"/>
      <c r="H2" s="31"/>
      <c r="I2" s="31"/>
      <c r="J2" s="31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x14ac:dyDescent="0.2">
      <c r="A3" s="29"/>
      <c r="B3" s="29"/>
      <c r="C3" s="29"/>
      <c r="D3" s="29"/>
      <c r="E3" s="29"/>
      <c r="F3" s="61" t="s">
        <v>2</v>
      </c>
      <c r="G3" s="60"/>
      <c r="H3" s="60"/>
      <c r="I3" s="60"/>
      <c r="J3" s="60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x14ac:dyDescent="0.2">
      <c r="A4" s="29"/>
      <c r="B4" s="7" t="s">
        <v>3</v>
      </c>
      <c r="C4" s="33">
        <v>44196</v>
      </c>
      <c r="D4" s="33">
        <v>44561</v>
      </c>
      <c r="E4" s="33">
        <v>44926</v>
      </c>
      <c r="F4" s="33">
        <v>45291</v>
      </c>
      <c r="G4" s="33">
        <v>45657</v>
      </c>
      <c r="H4" s="33">
        <v>46022</v>
      </c>
      <c r="I4" s="33">
        <v>46387</v>
      </c>
      <c r="J4" s="33">
        <v>46752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6" x14ac:dyDescent="0.2">
      <c r="A5" s="29"/>
      <c r="B5" s="34" t="s">
        <v>22</v>
      </c>
      <c r="C5" s="16">
        <v>143.9</v>
      </c>
      <c r="D5" s="16">
        <v>154.80000000000001</v>
      </c>
      <c r="E5" s="16">
        <v>169.3</v>
      </c>
      <c r="F5" s="16">
        <v>160.5</v>
      </c>
      <c r="G5" s="16">
        <v>162.1</v>
      </c>
      <c r="H5" s="16">
        <v>163.69999999999999</v>
      </c>
      <c r="I5" s="16">
        <v>165.4</v>
      </c>
      <c r="J5" s="35">
        <v>167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6" x14ac:dyDescent="0.2">
      <c r="A6" s="29"/>
      <c r="B6" s="34" t="s">
        <v>23</v>
      </c>
      <c r="C6" s="16">
        <v>85</v>
      </c>
      <c r="D6" s="16">
        <v>92</v>
      </c>
      <c r="E6" s="16">
        <v>110</v>
      </c>
      <c r="F6" s="16">
        <v>99.9</v>
      </c>
      <c r="G6" s="16">
        <v>100.9</v>
      </c>
      <c r="H6" s="16">
        <v>101.9</v>
      </c>
      <c r="I6" s="16">
        <v>102.9</v>
      </c>
      <c r="J6" s="35">
        <v>103.9</v>
      </c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6" x14ac:dyDescent="0.2">
      <c r="A7" s="29"/>
      <c r="B7" s="34" t="s">
        <v>24</v>
      </c>
      <c r="C7" s="16">
        <v>632.5</v>
      </c>
      <c r="D7" s="16">
        <v>632.5</v>
      </c>
      <c r="E7" s="16">
        <v>659.5</v>
      </c>
      <c r="F7" s="16">
        <v>673.6</v>
      </c>
      <c r="G7" s="16">
        <v>684.3</v>
      </c>
      <c r="H7" s="16">
        <v>694.3</v>
      </c>
      <c r="I7" s="16">
        <v>703.7</v>
      </c>
      <c r="J7" s="35">
        <v>712.4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6" x14ac:dyDescent="0.2">
      <c r="A8" s="29"/>
      <c r="B8" s="34" t="s">
        <v>25</v>
      </c>
      <c r="C8" s="16">
        <v>24.8</v>
      </c>
      <c r="D8" s="16">
        <v>21.8</v>
      </c>
      <c r="E8" s="16">
        <v>220</v>
      </c>
      <c r="F8" s="16">
        <v>360.8</v>
      </c>
      <c r="G8" s="16">
        <v>406.6</v>
      </c>
      <c r="H8" s="16">
        <v>451.7</v>
      </c>
      <c r="I8" s="16">
        <v>495.8</v>
      </c>
      <c r="J8" s="35">
        <v>538.6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6" x14ac:dyDescent="0.2">
      <c r="A9" s="29"/>
      <c r="B9" s="34" t="s">
        <v>26</v>
      </c>
      <c r="C9" s="16">
        <v>45.9</v>
      </c>
      <c r="D9" s="16">
        <v>46.9</v>
      </c>
      <c r="E9" s="16">
        <v>68</v>
      </c>
      <c r="F9" s="16">
        <v>55.1</v>
      </c>
      <c r="G9" s="16">
        <v>55.6</v>
      </c>
      <c r="H9" s="16">
        <v>56.2</v>
      </c>
      <c r="I9" s="16">
        <v>56.7</v>
      </c>
      <c r="J9" s="35">
        <v>57.3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6" x14ac:dyDescent="0.2">
      <c r="A10" s="29"/>
      <c r="B10" s="36" t="s">
        <v>27</v>
      </c>
      <c r="C10" s="37">
        <f t="shared" ref="C10:J10" si="0">SUM(C5:C9)</f>
        <v>932.09999999999991</v>
      </c>
      <c r="D10" s="37">
        <f t="shared" si="0"/>
        <v>947.99999999999989</v>
      </c>
      <c r="E10" s="37">
        <f t="shared" si="0"/>
        <v>1226.8</v>
      </c>
      <c r="F10" s="37">
        <f t="shared" si="0"/>
        <v>1349.8999999999999</v>
      </c>
      <c r="G10" s="37">
        <f t="shared" si="0"/>
        <v>1409.5</v>
      </c>
      <c r="H10" s="37">
        <f t="shared" si="0"/>
        <v>1467.8</v>
      </c>
      <c r="I10" s="37">
        <f t="shared" si="0"/>
        <v>1524.5</v>
      </c>
      <c r="J10" s="38">
        <f t="shared" si="0"/>
        <v>1579.2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6" x14ac:dyDescent="0.2">
      <c r="A11" s="29"/>
      <c r="B11" s="39"/>
      <c r="C11" s="39"/>
      <c r="D11" s="39"/>
      <c r="E11" s="39"/>
      <c r="F11" s="39"/>
      <c r="G11" s="39"/>
      <c r="H11" s="39"/>
      <c r="I11" s="39"/>
      <c r="J11" s="39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6" x14ac:dyDescent="0.2">
      <c r="A12" s="29"/>
      <c r="B12" s="34" t="s">
        <v>28</v>
      </c>
      <c r="C12" s="16">
        <v>68</v>
      </c>
      <c r="D12" s="16">
        <v>68.900000000000006</v>
      </c>
      <c r="E12" s="16">
        <v>68.900000000000006</v>
      </c>
      <c r="F12" s="16">
        <v>71.599999999999994</v>
      </c>
      <c r="G12" s="16">
        <v>72.3</v>
      </c>
      <c r="H12" s="16">
        <v>73</v>
      </c>
      <c r="I12" s="16">
        <v>73.7</v>
      </c>
      <c r="J12" s="35">
        <v>74.5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6" x14ac:dyDescent="0.2">
      <c r="A13" s="29"/>
      <c r="B13" s="34" t="s">
        <v>29</v>
      </c>
      <c r="C13" s="16">
        <v>32.5</v>
      </c>
      <c r="D13" s="16">
        <v>28.7</v>
      </c>
      <c r="E13" s="16">
        <v>28.7</v>
      </c>
      <c r="F13" s="16">
        <v>28.7</v>
      </c>
      <c r="G13" s="16">
        <v>28.7</v>
      </c>
      <c r="H13" s="16">
        <v>28.7</v>
      </c>
      <c r="I13" s="16">
        <v>28.7</v>
      </c>
      <c r="J13" s="35">
        <v>28.7</v>
      </c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6" x14ac:dyDescent="0.2">
      <c r="A14" s="29"/>
      <c r="B14" s="34" t="s">
        <v>30</v>
      </c>
      <c r="C14" s="16">
        <v>615.79999999999995</v>
      </c>
      <c r="D14" s="16">
        <v>610.4</v>
      </c>
      <c r="E14" s="16">
        <v>605</v>
      </c>
      <c r="F14" s="16">
        <v>616.1</v>
      </c>
      <c r="G14" s="16">
        <v>568.79999999999995</v>
      </c>
      <c r="H14" s="16">
        <v>517.20000000000005</v>
      </c>
      <c r="I14" s="16">
        <v>461</v>
      </c>
      <c r="J14" s="35">
        <v>399.7</v>
      </c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6" x14ac:dyDescent="0.2">
      <c r="A15" s="29"/>
      <c r="B15" s="34" t="s">
        <v>31</v>
      </c>
      <c r="C15" s="16">
        <v>48.3</v>
      </c>
      <c r="D15" s="16">
        <v>43.3</v>
      </c>
      <c r="E15" s="16">
        <v>38.9</v>
      </c>
      <c r="F15" s="16">
        <v>44.9</v>
      </c>
      <c r="G15" s="16">
        <v>45.3</v>
      </c>
      <c r="H15" s="16">
        <v>45.8</v>
      </c>
      <c r="I15" s="16">
        <v>46.2</v>
      </c>
      <c r="J15" s="35">
        <v>46.7</v>
      </c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6" x14ac:dyDescent="0.2">
      <c r="A16" s="29"/>
      <c r="B16" s="34" t="s">
        <v>32</v>
      </c>
      <c r="C16" s="16">
        <v>167.5</v>
      </c>
      <c r="D16" s="16">
        <v>196.7</v>
      </c>
      <c r="E16" s="16">
        <v>485.3</v>
      </c>
      <c r="F16" s="16">
        <v>588.6</v>
      </c>
      <c r="G16" s="16">
        <v>694.4</v>
      </c>
      <c r="H16" s="16">
        <v>803.1</v>
      </c>
      <c r="I16" s="16">
        <v>914.8</v>
      </c>
      <c r="J16" s="35">
        <v>1029.7</v>
      </c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6" x14ac:dyDescent="0.2">
      <c r="A17" s="29"/>
      <c r="B17" s="36" t="s">
        <v>33</v>
      </c>
      <c r="C17" s="37">
        <f t="shared" ref="C17:J17" si="1">SUM(C12:C16)</f>
        <v>932.09999999999991</v>
      </c>
      <c r="D17" s="37">
        <f t="shared" si="1"/>
        <v>948</v>
      </c>
      <c r="E17" s="37">
        <f t="shared" si="1"/>
        <v>1226.8</v>
      </c>
      <c r="F17" s="37">
        <f t="shared" si="1"/>
        <v>1349.9</v>
      </c>
      <c r="G17" s="37">
        <f t="shared" si="1"/>
        <v>1409.5</v>
      </c>
      <c r="H17" s="37">
        <f t="shared" si="1"/>
        <v>1467.8000000000002</v>
      </c>
      <c r="I17" s="37">
        <f t="shared" si="1"/>
        <v>1524.4</v>
      </c>
      <c r="J17" s="38">
        <f t="shared" si="1"/>
        <v>1579.3000000000002</v>
      </c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6" x14ac:dyDescent="0.2">
      <c r="A18" s="39"/>
      <c r="B18" s="31"/>
      <c r="C18" s="31"/>
      <c r="D18" s="31"/>
      <c r="E18" s="31"/>
      <c r="F18" s="31"/>
      <c r="G18" s="31"/>
      <c r="H18" s="31"/>
      <c r="I18" s="31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6" x14ac:dyDescent="0.2">
      <c r="A19" s="31"/>
      <c r="B19" s="40"/>
      <c r="C19" s="40"/>
      <c r="D19" s="40"/>
      <c r="E19" s="40"/>
      <c r="F19" s="40"/>
      <c r="G19" s="40"/>
      <c r="H19" s="40"/>
      <c r="I19" s="40"/>
      <c r="J19" s="40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6" x14ac:dyDescent="0.2">
      <c r="A20" s="31"/>
      <c r="B20" s="41" t="s">
        <v>34</v>
      </c>
      <c r="C20" s="42">
        <f>C5/'الربح والخسارة'!C5*360</f>
        <v>17.728952772073921</v>
      </c>
      <c r="D20" s="42">
        <f>D5/'الربح والخسارة'!D5*360</f>
        <v>18.675603217158177</v>
      </c>
      <c r="E20" s="42">
        <f>E5/'الربح والخسارة'!E5*360</f>
        <v>20.048684210526318</v>
      </c>
      <c r="F20" s="42">
        <f t="shared" ref="F20:F24" si="2">AVERAGE(C20:E20)</f>
        <v>18.817746733252804</v>
      </c>
      <c r="G20" s="42">
        <f t="shared" ref="G20:G24" si="3">AVERAGE(C20:E20)</f>
        <v>18.817746733252804</v>
      </c>
      <c r="H20" s="42">
        <f t="shared" ref="H20:H24" si="4">AVERAGE(C20:E20)</f>
        <v>18.817746733252804</v>
      </c>
      <c r="I20" s="42">
        <f t="shared" ref="I20:I24" si="5">AVERAGE(C20:E20)</f>
        <v>18.817746733252804</v>
      </c>
      <c r="J20" s="42">
        <f t="shared" ref="J20:J24" si="6">AVERAGE(C20:E20)</f>
        <v>18.817746733252804</v>
      </c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6" x14ac:dyDescent="0.2">
      <c r="A21" s="31"/>
      <c r="B21" s="41" t="s">
        <v>35</v>
      </c>
      <c r="C21" s="42">
        <f>-C6/'الربح والخسارة'!C6*360</f>
        <v>21.841541755888652</v>
      </c>
      <c r="D21" s="42">
        <f>-D6/'الربح والخسارة'!D6*360</f>
        <v>23.947939262472886</v>
      </c>
      <c r="E21" s="42">
        <f>-E6/'الربح والخسارة'!E6*360</f>
        <v>28.96854425749817</v>
      </c>
      <c r="F21" s="42">
        <f t="shared" si="2"/>
        <v>24.919341758619904</v>
      </c>
      <c r="G21" s="42">
        <f t="shared" si="3"/>
        <v>24.919341758619904</v>
      </c>
      <c r="H21" s="42">
        <f t="shared" si="4"/>
        <v>24.919341758619904</v>
      </c>
      <c r="I21" s="42">
        <f t="shared" si="5"/>
        <v>24.919341758619904</v>
      </c>
      <c r="J21" s="42">
        <f t="shared" si="6"/>
        <v>24.919341758619904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6" x14ac:dyDescent="0.2">
      <c r="A22" s="31"/>
      <c r="B22" s="41" t="s">
        <v>36</v>
      </c>
      <c r="C22" s="42">
        <f>-C12/'الربح والخسارة'!C6*360</f>
        <v>17.473233404710921</v>
      </c>
      <c r="D22" s="42">
        <f>-D12/'الربح والخسارة'!D6*360</f>
        <v>17.934924078091107</v>
      </c>
      <c r="E22" s="42">
        <f>-E12/'الربح والخسارة'!E6*360</f>
        <v>18.144842721287493</v>
      </c>
      <c r="F22" s="42">
        <f t="shared" si="2"/>
        <v>17.851000068029837</v>
      </c>
      <c r="G22" s="42">
        <f t="shared" si="3"/>
        <v>17.851000068029837</v>
      </c>
      <c r="H22" s="42">
        <f t="shared" si="4"/>
        <v>17.851000068029837</v>
      </c>
      <c r="I22" s="42">
        <f t="shared" si="5"/>
        <v>17.851000068029837</v>
      </c>
      <c r="J22" s="42">
        <f t="shared" si="6"/>
        <v>17.851000068029837</v>
      </c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6" x14ac:dyDescent="0.2">
      <c r="A23" s="31"/>
      <c r="B23" s="41" t="s">
        <v>37</v>
      </c>
      <c r="C23" s="43">
        <f>C9/'الربح والخسارة'!C5</f>
        <v>1.5708418891170431E-2</v>
      </c>
      <c r="D23" s="43">
        <f>D9/'الربح والخسارة'!D5</f>
        <v>1.5717158176943698E-2</v>
      </c>
      <c r="E23" s="43">
        <f>E9/'الربح والخسارة'!E5</f>
        <v>2.2368421052631579E-2</v>
      </c>
      <c r="F23" s="43">
        <f t="shared" si="2"/>
        <v>1.7931332706915236E-2</v>
      </c>
      <c r="G23" s="43">
        <f t="shared" si="3"/>
        <v>1.7931332706915236E-2</v>
      </c>
      <c r="H23" s="43">
        <f t="shared" si="4"/>
        <v>1.7931332706915236E-2</v>
      </c>
      <c r="I23" s="43">
        <f t="shared" si="5"/>
        <v>1.7931332706915236E-2</v>
      </c>
      <c r="J23" s="43">
        <f t="shared" si="6"/>
        <v>1.7931332706915236E-2</v>
      </c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6" x14ac:dyDescent="0.2">
      <c r="A24" s="31"/>
      <c r="B24" s="41" t="s">
        <v>38</v>
      </c>
      <c r="C24" s="44">
        <f>C15/'الربح والخسارة'!C5</f>
        <v>1.6529774127310062E-2</v>
      </c>
      <c r="D24" s="44">
        <f>D15/'الربح والخسارة'!D5</f>
        <v>1.4510723860589811E-2</v>
      </c>
      <c r="E24" s="44">
        <f>E15/'الربح والخسارة'!E5</f>
        <v>1.2796052631578948E-2</v>
      </c>
      <c r="F24" s="44">
        <f t="shared" si="2"/>
        <v>1.4612183539826273E-2</v>
      </c>
      <c r="G24" s="44">
        <f t="shared" si="3"/>
        <v>1.4612183539826273E-2</v>
      </c>
      <c r="H24" s="44">
        <f t="shared" si="4"/>
        <v>1.4612183539826273E-2</v>
      </c>
      <c r="I24" s="44">
        <f t="shared" si="5"/>
        <v>1.4612183539826273E-2</v>
      </c>
      <c r="J24" s="44">
        <f t="shared" si="6"/>
        <v>1.4612183539826273E-2</v>
      </c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6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6" x14ac:dyDescent="0.2">
      <c r="A26" s="31"/>
      <c r="B26" s="45" t="s">
        <v>39</v>
      </c>
      <c r="C26" s="45">
        <f t="shared" ref="C26:J26" si="7">C10-C17</f>
        <v>0</v>
      </c>
      <c r="D26" s="45">
        <f t="shared" si="7"/>
        <v>0</v>
      </c>
      <c r="E26" s="45">
        <f t="shared" si="7"/>
        <v>0</v>
      </c>
      <c r="F26" s="45">
        <f t="shared" si="7"/>
        <v>0</v>
      </c>
      <c r="G26" s="45">
        <f t="shared" si="7"/>
        <v>0</v>
      </c>
      <c r="H26" s="45">
        <f t="shared" si="7"/>
        <v>0</v>
      </c>
      <c r="I26" s="46">
        <f t="shared" si="7"/>
        <v>9.9999999999909051E-2</v>
      </c>
      <c r="J26" s="46">
        <f t="shared" si="7"/>
        <v>-0.10000000000013642</v>
      </c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6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4"/>
      <c r="M27" s="4"/>
      <c r="N27" s="4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4"/>
      <c r="M28" s="4"/>
      <c r="N28" s="4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4"/>
      <c r="M29" s="4"/>
      <c r="N29" s="4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4"/>
      <c r="M30" s="4"/>
      <c r="N30" s="4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4"/>
      <c r="M31" s="4"/>
      <c r="N31" s="4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4"/>
      <c r="M32" s="4"/>
      <c r="N32" s="4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4"/>
      <c r="M33" s="4"/>
      <c r="N33" s="4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4"/>
      <c r="M34" s="4"/>
      <c r="N34" s="4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4"/>
      <c r="M35" s="4"/>
      <c r="N35" s="4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4"/>
      <c r="M36" s="4"/>
      <c r="N36" s="4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x14ac:dyDescent="0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x14ac:dyDescent="0.2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x14ac:dyDescent="0.2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x14ac:dyDescent="0.2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x14ac:dyDescent="0.2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x14ac:dyDescent="0.2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x14ac:dyDescent="0.2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x14ac:dyDescent="0.2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x14ac:dyDescent="0.2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x14ac:dyDescent="0.2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x14ac:dyDescent="0.2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x14ac:dyDescent="0.2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x14ac:dyDescent="0.2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x14ac:dyDescent="0.2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x14ac:dyDescent="0.2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x14ac:dyDescent="0.2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x14ac:dyDescent="0.2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x14ac:dyDescent="0.2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x14ac:dyDescent="0.2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x14ac:dyDescent="0.2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x14ac:dyDescent="0.2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x14ac:dyDescent="0.2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x14ac:dyDescent="0.2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x14ac:dyDescent="0.2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x14ac:dyDescent="0.2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x14ac:dyDescent="0.2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x14ac:dyDescent="0.2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x14ac:dyDescent="0.2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x14ac:dyDescent="0.2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x14ac:dyDescent="0.2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x14ac:dyDescent="0.2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x14ac:dyDescent="0.2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x14ac:dyDescent="0.2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x14ac:dyDescent="0.2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x14ac:dyDescent="0.2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x14ac:dyDescent="0.2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x14ac:dyDescent="0.2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x14ac:dyDescent="0.2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x14ac:dyDescent="0.2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x14ac:dyDescent="0.2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x14ac:dyDescent="0.2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x14ac:dyDescent="0.2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x14ac:dyDescent="0.2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x14ac:dyDescent="0.2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x14ac:dyDescent="0.2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x14ac:dyDescent="0.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x14ac:dyDescent="0.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x14ac:dyDescent="0.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x14ac:dyDescent="0.2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x14ac:dyDescent="0.2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x14ac:dyDescent="0.2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x14ac:dyDescent="0.2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x14ac:dyDescent="0.2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x14ac:dyDescent="0.2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x14ac:dyDescent="0.2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x14ac:dyDescent="0.2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x14ac:dyDescent="0.2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x14ac:dyDescent="0.2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x14ac:dyDescent="0.2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x14ac:dyDescent="0.2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x14ac:dyDescent="0.2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x14ac:dyDescent="0.2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x14ac:dyDescent="0.2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x14ac:dyDescent="0.2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x14ac:dyDescent="0.2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x14ac:dyDescent="0.2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x14ac:dyDescent="0.2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x14ac:dyDescent="0.2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x14ac:dyDescent="0.2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x14ac:dyDescent="0.2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x14ac:dyDescent="0.2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x14ac:dyDescent="0.2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x14ac:dyDescent="0.2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x14ac:dyDescent="0.2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x14ac:dyDescent="0.2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x14ac:dyDescent="0.2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x14ac:dyDescent="0.2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x14ac:dyDescent="0.2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x14ac:dyDescent="0.2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x14ac:dyDescent="0.2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x14ac:dyDescent="0.2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x14ac:dyDescent="0.2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x14ac:dyDescent="0.2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x14ac:dyDescent="0.2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x14ac:dyDescent="0.2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x14ac:dyDescent="0.2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x14ac:dyDescent="0.2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x14ac:dyDescent="0.2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x14ac:dyDescent="0.2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x14ac:dyDescent="0.2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x14ac:dyDescent="0.2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x14ac:dyDescent="0.2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x14ac:dyDescent="0.2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x14ac:dyDescent="0.2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x14ac:dyDescent="0.2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x14ac:dyDescent="0.2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x14ac:dyDescent="0.2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x14ac:dyDescent="0.2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x14ac:dyDescent="0.2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x14ac:dyDescent="0.2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x14ac:dyDescent="0.2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x14ac:dyDescent="0.2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x14ac:dyDescent="0.2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x14ac:dyDescent="0.2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x14ac:dyDescent="0.2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x14ac:dyDescent="0.2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x14ac:dyDescent="0.2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x14ac:dyDescent="0.2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x14ac:dyDescent="0.2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x14ac:dyDescent="0.2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x14ac:dyDescent="0.2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x14ac:dyDescent="0.2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x14ac:dyDescent="0.2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x14ac:dyDescent="0.2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x14ac:dyDescent="0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x14ac:dyDescent="0.2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x14ac:dyDescent="0.2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x14ac:dyDescent="0.2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x14ac:dyDescent="0.2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x14ac:dyDescent="0.2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x14ac:dyDescent="0.2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x14ac:dyDescent="0.2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x14ac:dyDescent="0.2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x14ac:dyDescent="0.2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x14ac:dyDescent="0.2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x14ac:dyDescent="0.2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x14ac:dyDescent="0.2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x14ac:dyDescent="0.2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x14ac:dyDescent="0.2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x14ac:dyDescent="0.2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x14ac:dyDescent="0.2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x14ac:dyDescent="0.2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x14ac:dyDescent="0.2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x14ac:dyDescent="0.2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x14ac:dyDescent="0.2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x14ac:dyDescent="0.2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x14ac:dyDescent="0.2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x14ac:dyDescent="0.2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x14ac:dyDescent="0.2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x14ac:dyDescent="0.2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x14ac:dyDescent="0.2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x14ac:dyDescent="0.2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x14ac:dyDescent="0.2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x14ac:dyDescent="0.2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x14ac:dyDescent="0.2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x14ac:dyDescent="0.2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x14ac:dyDescent="0.2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x14ac:dyDescent="0.2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x14ac:dyDescent="0.2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x14ac:dyDescent="0.2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x14ac:dyDescent="0.2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x14ac:dyDescent="0.2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x14ac:dyDescent="0.2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x14ac:dyDescent="0.2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x14ac:dyDescent="0.2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x14ac:dyDescent="0.2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x14ac:dyDescent="0.2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x14ac:dyDescent="0.2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x14ac:dyDescent="0.2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x14ac:dyDescent="0.2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x14ac:dyDescent="0.2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x14ac:dyDescent="0.2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x14ac:dyDescent="0.2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x14ac:dyDescent="0.2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x14ac:dyDescent="0.2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x14ac:dyDescent="0.2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x14ac:dyDescent="0.2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x14ac:dyDescent="0.2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x14ac:dyDescent="0.2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x14ac:dyDescent="0.2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x14ac:dyDescent="0.2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x14ac:dyDescent="0.2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x14ac:dyDescent="0.2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x14ac:dyDescent="0.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x14ac:dyDescent="0.2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x14ac:dyDescent="0.2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x14ac:dyDescent="0.2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x14ac:dyDescent="0.2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x14ac:dyDescent="0.2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x14ac:dyDescent="0.2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x14ac:dyDescent="0.2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x14ac:dyDescent="0.2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x14ac:dyDescent="0.2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x14ac:dyDescent="0.2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x14ac:dyDescent="0.2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x14ac:dyDescent="0.2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x14ac:dyDescent="0.2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x14ac:dyDescent="0.2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x14ac:dyDescent="0.2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x14ac:dyDescent="0.2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x14ac:dyDescent="0.2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x14ac:dyDescent="0.2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x14ac:dyDescent="0.2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x14ac:dyDescent="0.2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x14ac:dyDescent="0.2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x14ac:dyDescent="0.2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x14ac:dyDescent="0.2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x14ac:dyDescent="0.2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x14ac:dyDescent="0.2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x14ac:dyDescent="0.2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x14ac:dyDescent="0.2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x14ac:dyDescent="0.2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x14ac:dyDescent="0.2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x14ac:dyDescent="0.2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x14ac:dyDescent="0.2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x14ac:dyDescent="0.2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x14ac:dyDescent="0.2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x14ac:dyDescent="0.2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x14ac:dyDescent="0.2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x14ac:dyDescent="0.2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x14ac:dyDescent="0.2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x14ac:dyDescent="0.2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x14ac:dyDescent="0.2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x14ac:dyDescent="0.2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x14ac:dyDescent="0.2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x14ac:dyDescent="0.2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x14ac:dyDescent="0.2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x14ac:dyDescent="0.2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x14ac:dyDescent="0.2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x14ac:dyDescent="0.2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x14ac:dyDescent="0.2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x14ac:dyDescent="0.2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x14ac:dyDescent="0.2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x14ac:dyDescent="0.2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x14ac:dyDescent="0.2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x14ac:dyDescent="0.2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x14ac:dyDescent="0.2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x14ac:dyDescent="0.2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x14ac:dyDescent="0.2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x14ac:dyDescent="0.2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x14ac:dyDescent="0.2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x14ac:dyDescent="0.2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x14ac:dyDescent="0.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x14ac:dyDescent="0.2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x14ac:dyDescent="0.2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x14ac:dyDescent="0.2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x14ac:dyDescent="0.2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x14ac:dyDescent="0.2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x14ac:dyDescent="0.2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x14ac:dyDescent="0.2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x14ac:dyDescent="0.2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x14ac:dyDescent="0.2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x14ac:dyDescent="0.2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x14ac:dyDescent="0.2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x14ac:dyDescent="0.2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x14ac:dyDescent="0.2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x14ac:dyDescent="0.2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x14ac:dyDescent="0.2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x14ac:dyDescent="0.2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x14ac:dyDescent="0.2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x14ac:dyDescent="0.2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x14ac:dyDescent="0.2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x14ac:dyDescent="0.2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x14ac:dyDescent="0.2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x14ac:dyDescent="0.2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x14ac:dyDescent="0.2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x14ac:dyDescent="0.2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x14ac:dyDescent="0.2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x14ac:dyDescent="0.2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x14ac:dyDescent="0.2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x14ac:dyDescent="0.2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x14ac:dyDescent="0.2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x14ac:dyDescent="0.2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x14ac:dyDescent="0.2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x14ac:dyDescent="0.2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x14ac:dyDescent="0.2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x14ac:dyDescent="0.2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x14ac:dyDescent="0.2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x14ac:dyDescent="0.2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x14ac:dyDescent="0.2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x14ac:dyDescent="0.2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x14ac:dyDescent="0.2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x14ac:dyDescent="0.2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x14ac:dyDescent="0.2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x14ac:dyDescent="0.2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x14ac:dyDescent="0.2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x14ac:dyDescent="0.2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x14ac:dyDescent="0.2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x14ac:dyDescent="0.2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x14ac:dyDescent="0.2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x14ac:dyDescent="0.2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x14ac:dyDescent="0.2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x14ac:dyDescent="0.2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x14ac:dyDescent="0.2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x14ac:dyDescent="0.2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x14ac:dyDescent="0.2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x14ac:dyDescent="0.2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x14ac:dyDescent="0.2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x14ac:dyDescent="0.2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x14ac:dyDescent="0.2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x14ac:dyDescent="0.2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x14ac:dyDescent="0.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x14ac:dyDescent="0.2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x14ac:dyDescent="0.2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x14ac:dyDescent="0.2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x14ac:dyDescent="0.2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x14ac:dyDescent="0.2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x14ac:dyDescent="0.2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x14ac:dyDescent="0.2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x14ac:dyDescent="0.2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x14ac:dyDescent="0.2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x14ac:dyDescent="0.2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x14ac:dyDescent="0.2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x14ac:dyDescent="0.2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x14ac:dyDescent="0.2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x14ac:dyDescent="0.2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x14ac:dyDescent="0.2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x14ac:dyDescent="0.2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x14ac:dyDescent="0.2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x14ac:dyDescent="0.2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x14ac:dyDescent="0.2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x14ac:dyDescent="0.2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x14ac:dyDescent="0.2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x14ac:dyDescent="0.2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x14ac:dyDescent="0.2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x14ac:dyDescent="0.2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x14ac:dyDescent="0.2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x14ac:dyDescent="0.2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x14ac:dyDescent="0.2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x14ac:dyDescent="0.2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x14ac:dyDescent="0.2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x14ac:dyDescent="0.2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x14ac:dyDescent="0.2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x14ac:dyDescent="0.2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x14ac:dyDescent="0.2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x14ac:dyDescent="0.2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x14ac:dyDescent="0.2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x14ac:dyDescent="0.2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x14ac:dyDescent="0.2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x14ac:dyDescent="0.2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x14ac:dyDescent="0.2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x14ac:dyDescent="0.2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x14ac:dyDescent="0.2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x14ac:dyDescent="0.2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x14ac:dyDescent="0.2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x14ac:dyDescent="0.2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x14ac:dyDescent="0.2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x14ac:dyDescent="0.2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x14ac:dyDescent="0.2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x14ac:dyDescent="0.2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x14ac:dyDescent="0.2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x14ac:dyDescent="0.2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x14ac:dyDescent="0.2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x14ac:dyDescent="0.2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x14ac:dyDescent="0.2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x14ac:dyDescent="0.2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x14ac:dyDescent="0.2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x14ac:dyDescent="0.2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x14ac:dyDescent="0.2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x14ac:dyDescent="0.2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x14ac:dyDescent="0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x14ac:dyDescent="0.2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x14ac:dyDescent="0.2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x14ac:dyDescent="0.2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x14ac:dyDescent="0.2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x14ac:dyDescent="0.2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x14ac:dyDescent="0.2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x14ac:dyDescent="0.2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x14ac:dyDescent="0.2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x14ac:dyDescent="0.2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x14ac:dyDescent="0.2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x14ac:dyDescent="0.2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x14ac:dyDescent="0.2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x14ac:dyDescent="0.2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x14ac:dyDescent="0.2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x14ac:dyDescent="0.2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x14ac:dyDescent="0.2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x14ac:dyDescent="0.2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x14ac:dyDescent="0.2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x14ac:dyDescent="0.2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x14ac:dyDescent="0.2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x14ac:dyDescent="0.2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x14ac:dyDescent="0.2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x14ac:dyDescent="0.2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x14ac:dyDescent="0.2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x14ac:dyDescent="0.2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x14ac:dyDescent="0.2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x14ac:dyDescent="0.2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x14ac:dyDescent="0.2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x14ac:dyDescent="0.2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x14ac:dyDescent="0.2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x14ac:dyDescent="0.2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x14ac:dyDescent="0.2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x14ac:dyDescent="0.2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x14ac:dyDescent="0.2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x14ac:dyDescent="0.2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x14ac:dyDescent="0.2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x14ac:dyDescent="0.2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x14ac:dyDescent="0.2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x14ac:dyDescent="0.2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x14ac:dyDescent="0.2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x14ac:dyDescent="0.2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x14ac:dyDescent="0.2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x14ac:dyDescent="0.2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x14ac:dyDescent="0.2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x14ac:dyDescent="0.2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x14ac:dyDescent="0.2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x14ac:dyDescent="0.2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x14ac:dyDescent="0.2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x14ac:dyDescent="0.2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x14ac:dyDescent="0.2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x14ac:dyDescent="0.2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x14ac:dyDescent="0.2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x14ac:dyDescent="0.2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x14ac:dyDescent="0.2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x14ac:dyDescent="0.2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x14ac:dyDescent="0.2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x14ac:dyDescent="0.2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x14ac:dyDescent="0.2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x14ac:dyDescent="0.2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x14ac:dyDescent="0.2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x14ac:dyDescent="0.2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x14ac:dyDescent="0.2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x14ac:dyDescent="0.2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x14ac:dyDescent="0.2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x14ac:dyDescent="0.2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x14ac:dyDescent="0.2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x14ac:dyDescent="0.2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x14ac:dyDescent="0.2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x14ac:dyDescent="0.2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x14ac:dyDescent="0.2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x14ac:dyDescent="0.2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x14ac:dyDescent="0.2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x14ac:dyDescent="0.2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x14ac:dyDescent="0.2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x14ac:dyDescent="0.2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x14ac:dyDescent="0.2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x14ac:dyDescent="0.2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x14ac:dyDescent="0.2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x14ac:dyDescent="0.2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x14ac:dyDescent="0.2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x14ac:dyDescent="0.2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x14ac:dyDescent="0.2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x14ac:dyDescent="0.2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x14ac:dyDescent="0.2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x14ac:dyDescent="0.2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x14ac:dyDescent="0.2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x14ac:dyDescent="0.2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x14ac:dyDescent="0.2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x14ac:dyDescent="0.2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x14ac:dyDescent="0.2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x14ac:dyDescent="0.2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x14ac:dyDescent="0.2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x14ac:dyDescent="0.2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x14ac:dyDescent="0.2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x14ac:dyDescent="0.2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x14ac:dyDescent="0.2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x14ac:dyDescent="0.2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x14ac:dyDescent="0.2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x14ac:dyDescent="0.2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x14ac:dyDescent="0.2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x14ac:dyDescent="0.2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x14ac:dyDescent="0.2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x14ac:dyDescent="0.2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x14ac:dyDescent="0.2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x14ac:dyDescent="0.2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x14ac:dyDescent="0.2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x14ac:dyDescent="0.2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x14ac:dyDescent="0.2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x14ac:dyDescent="0.2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x14ac:dyDescent="0.2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x14ac:dyDescent="0.2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x14ac:dyDescent="0.2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x14ac:dyDescent="0.2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x14ac:dyDescent="0.2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x14ac:dyDescent="0.2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x14ac:dyDescent="0.2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x14ac:dyDescent="0.2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x14ac:dyDescent="0.2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x14ac:dyDescent="0.2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x14ac:dyDescent="0.2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x14ac:dyDescent="0.2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x14ac:dyDescent="0.2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x14ac:dyDescent="0.2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x14ac:dyDescent="0.2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x14ac:dyDescent="0.2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x14ac:dyDescent="0.2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x14ac:dyDescent="0.2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x14ac:dyDescent="0.2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x14ac:dyDescent="0.2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x14ac:dyDescent="0.2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x14ac:dyDescent="0.2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x14ac:dyDescent="0.2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x14ac:dyDescent="0.2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x14ac:dyDescent="0.2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x14ac:dyDescent="0.2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x14ac:dyDescent="0.2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x14ac:dyDescent="0.2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x14ac:dyDescent="0.2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x14ac:dyDescent="0.2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x14ac:dyDescent="0.2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x14ac:dyDescent="0.2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x14ac:dyDescent="0.2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x14ac:dyDescent="0.2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x14ac:dyDescent="0.2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x14ac:dyDescent="0.2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x14ac:dyDescent="0.2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x14ac:dyDescent="0.2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x14ac:dyDescent="0.2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x14ac:dyDescent="0.2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x14ac:dyDescent="0.2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x14ac:dyDescent="0.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x14ac:dyDescent="0.2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x14ac:dyDescent="0.2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x14ac:dyDescent="0.2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x14ac:dyDescent="0.2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x14ac:dyDescent="0.2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x14ac:dyDescent="0.2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x14ac:dyDescent="0.2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x14ac:dyDescent="0.2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x14ac:dyDescent="0.2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x14ac:dyDescent="0.2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x14ac:dyDescent="0.2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x14ac:dyDescent="0.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x14ac:dyDescent="0.2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x14ac:dyDescent="0.2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x14ac:dyDescent="0.2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x14ac:dyDescent="0.2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x14ac:dyDescent="0.2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x14ac:dyDescent="0.2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x14ac:dyDescent="0.2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x14ac:dyDescent="0.2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x14ac:dyDescent="0.2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x14ac:dyDescent="0.2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x14ac:dyDescent="0.2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x14ac:dyDescent="0.2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x14ac:dyDescent="0.2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x14ac:dyDescent="0.2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x14ac:dyDescent="0.2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x14ac:dyDescent="0.2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x14ac:dyDescent="0.2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x14ac:dyDescent="0.2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x14ac:dyDescent="0.2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x14ac:dyDescent="0.2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x14ac:dyDescent="0.2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x14ac:dyDescent="0.2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x14ac:dyDescent="0.2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x14ac:dyDescent="0.2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x14ac:dyDescent="0.2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x14ac:dyDescent="0.2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x14ac:dyDescent="0.2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x14ac:dyDescent="0.2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x14ac:dyDescent="0.2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x14ac:dyDescent="0.2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x14ac:dyDescent="0.2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x14ac:dyDescent="0.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x14ac:dyDescent="0.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x14ac:dyDescent="0.2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x14ac:dyDescent="0.2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x14ac:dyDescent="0.2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x14ac:dyDescent="0.2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x14ac:dyDescent="0.2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x14ac:dyDescent="0.2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x14ac:dyDescent="0.2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x14ac:dyDescent="0.2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x14ac:dyDescent="0.2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x14ac:dyDescent="0.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x14ac:dyDescent="0.2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x14ac:dyDescent="0.2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x14ac:dyDescent="0.2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x14ac:dyDescent="0.2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x14ac:dyDescent="0.2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x14ac:dyDescent="0.2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x14ac:dyDescent="0.2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x14ac:dyDescent="0.2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x14ac:dyDescent="0.2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x14ac:dyDescent="0.2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x14ac:dyDescent="0.2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x14ac:dyDescent="0.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x14ac:dyDescent="0.2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x14ac:dyDescent="0.2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x14ac:dyDescent="0.2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x14ac:dyDescent="0.2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x14ac:dyDescent="0.2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x14ac:dyDescent="0.2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x14ac:dyDescent="0.2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x14ac:dyDescent="0.2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x14ac:dyDescent="0.2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x14ac:dyDescent="0.2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x14ac:dyDescent="0.2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x14ac:dyDescent="0.2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x14ac:dyDescent="0.2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x14ac:dyDescent="0.2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x14ac:dyDescent="0.2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x14ac:dyDescent="0.2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x14ac:dyDescent="0.2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x14ac:dyDescent="0.2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x14ac:dyDescent="0.2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x14ac:dyDescent="0.2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x14ac:dyDescent="0.2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x14ac:dyDescent="0.2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x14ac:dyDescent="0.2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x14ac:dyDescent="0.2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x14ac:dyDescent="0.2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x14ac:dyDescent="0.2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x14ac:dyDescent="0.2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x14ac:dyDescent="0.2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x14ac:dyDescent="0.2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x14ac:dyDescent="0.2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x14ac:dyDescent="0.2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x14ac:dyDescent="0.2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x14ac:dyDescent="0.2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x14ac:dyDescent="0.2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x14ac:dyDescent="0.2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x14ac:dyDescent="0.2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x14ac:dyDescent="0.2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x14ac:dyDescent="0.2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x14ac:dyDescent="0.2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x14ac:dyDescent="0.2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x14ac:dyDescent="0.2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x14ac:dyDescent="0.2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x14ac:dyDescent="0.2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x14ac:dyDescent="0.2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x14ac:dyDescent="0.2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x14ac:dyDescent="0.2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x14ac:dyDescent="0.2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x14ac:dyDescent="0.2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x14ac:dyDescent="0.2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x14ac:dyDescent="0.2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x14ac:dyDescent="0.2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x14ac:dyDescent="0.2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x14ac:dyDescent="0.2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x14ac:dyDescent="0.2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x14ac:dyDescent="0.2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x14ac:dyDescent="0.2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x14ac:dyDescent="0.2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x14ac:dyDescent="0.2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x14ac:dyDescent="0.2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x14ac:dyDescent="0.2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x14ac:dyDescent="0.2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x14ac:dyDescent="0.2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x14ac:dyDescent="0.2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x14ac:dyDescent="0.2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x14ac:dyDescent="0.2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x14ac:dyDescent="0.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x14ac:dyDescent="0.2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x14ac:dyDescent="0.2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x14ac:dyDescent="0.2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x14ac:dyDescent="0.2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x14ac:dyDescent="0.2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x14ac:dyDescent="0.2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x14ac:dyDescent="0.2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x14ac:dyDescent="0.2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x14ac:dyDescent="0.2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x14ac:dyDescent="0.2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x14ac:dyDescent="0.2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x14ac:dyDescent="0.2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x14ac:dyDescent="0.2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x14ac:dyDescent="0.2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x14ac:dyDescent="0.2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x14ac:dyDescent="0.2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x14ac:dyDescent="0.2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x14ac:dyDescent="0.2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x14ac:dyDescent="0.2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x14ac:dyDescent="0.2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x14ac:dyDescent="0.2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x14ac:dyDescent="0.2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x14ac:dyDescent="0.2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x14ac:dyDescent="0.2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x14ac:dyDescent="0.2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x14ac:dyDescent="0.2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x14ac:dyDescent="0.2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x14ac:dyDescent="0.2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x14ac:dyDescent="0.2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x14ac:dyDescent="0.2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x14ac:dyDescent="0.2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x14ac:dyDescent="0.2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x14ac:dyDescent="0.2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x14ac:dyDescent="0.2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x14ac:dyDescent="0.2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x14ac:dyDescent="0.2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x14ac:dyDescent="0.2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x14ac:dyDescent="0.2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x14ac:dyDescent="0.2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x14ac:dyDescent="0.2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x14ac:dyDescent="0.2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x14ac:dyDescent="0.2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x14ac:dyDescent="0.2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x14ac:dyDescent="0.2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x14ac:dyDescent="0.2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x14ac:dyDescent="0.2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x14ac:dyDescent="0.2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x14ac:dyDescent="0.2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x14ac:dyDescent="0.2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x14ac:dyDescent="0.2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x14ac:dyDescent="0.2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x14ac:dyDescent="0.2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x14ac:dyDescent="0.2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x14ac:dyDescent="0.2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x14ac:dyDescent="0.2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x14ac:dyDescent="0.2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x14ac:dyDescent="0.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x14ac:dyDescent="0.2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x14ac:dyDescent="0.2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x14ac:dyDescent="0.2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x14ac:dyDescent="0.2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x14ac:dyDescent="0.2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x14ac:dyDescent="0.2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x14ac:dyDescent="0.2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x14ac:dyDescent="0.2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x14ac:dyDescent="0.2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x14ac:dyDescent="0.2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x14ac:dyDescent="0.2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x14ac:dyDescent="0.2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x14ac:dyDescent="0.2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x14ac:dyDescent="0.2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x14ac:dyDescent="0.2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x14ac:dyDescent="0.2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x14ac:dyDescent="0.2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x14ac:dyDescent="0.2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x14ac:dyDescent="0.2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x14ac:dyDescent="0.2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x14ac:dyDescent="0.2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x14ac:dyDescent="0.2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x14ac:dyDescent="0.2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x14ac:dyDescent="0.2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x14ac:dyDescent="0.2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x14ac:dyDescent="0.2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x14ac:dyDescent="0.2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x14ac:dyDescent="0.2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x14ac:dyDescent="0.2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x14ac:dyDescent="0.2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x14ac:dyDescent="0.2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x14ac:dyDescent="0.2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x14ac:dyDescent="0.2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x14ac:dyDescent="0.2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x14ac:dyDescent="0.2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x14ac:dyDescent="0.2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x14ac:dyDescent="0.2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x14ac:dyDescent="0.2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x14ac:dyDescent="0.2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x14ac:dyDescent="0.2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x14ac:dyDescent="0.2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x14ac:dyDescent="0.2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x14ac:dyDescent="0.2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x14ac:dyDescent="0.2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x14ac:dyDescent="0.2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x14ac:dyDescent="0.2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x14ac:dyDescent="0.2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x14ac:dyDescent="0.2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x14ac:dyDescent="0.2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x14ac:dyDescent="0.2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x14ac:dyDescent="0.2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x14ac:dyDescent="0.2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x14ac:dyDescent="0.2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x14ac:dyDescent="0.2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x14ac:dyDescent="0.2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x14ac:dyDescent="0.2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x14ac:dyDescent="0.2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x14ac:dyDescent="0.2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x14ac:dyDescent="0.2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x14ac:dyDescent="0.2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x14ac:dyDescent="0.2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x14ac:dyDescent="0.2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x14ac:dyDescent="0.2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x14ac:dyDescent="0.2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x14ac:dyDescent="0.2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x14ac:dyDescent="0.2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x14ac:dyDescent="0.2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x14ac:dyDescent="0.2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x14ac:dyDescent="0.2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x14ac:dyDescent="0.2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x14ac:dyDescent="0.2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x14ac:dyDescent="0.2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x14ac:dyDescent="0.2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x14ac:dyDescent="0.2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x14ac:dyDescent="0.2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x14ac:dyDescent="0.2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x14ac:dyDescent="0.2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x14ac:dyDescent="0.2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x14ac:dyDescent="0.2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x14ac:dyDescent="0.2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x14ac:dyDescent="0.2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x14ac:dyDescent="0.2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x14ac:dyDescent="0.2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x14ac:dyDescent="0.2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x14ac:dyDescent="0.2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x14ac:dyDescent="0.2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x14ac:dyDescent="0.2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x14ac:dyDescent="0.2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x14ac:dyDescent="0.2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x14ac:dyDescent="0.2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x14ac:dyDescent="0.2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x14ac:dyDescent="0.2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x14ac:dyDescent="0.2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x14ac:dyDescent="0.2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x14ac:dyDescent="0.2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x14ac:dyDescent="0.2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x14ac:dyDescent="0.2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x14ac:dyDescent="0.2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x14ac:dyDescent="0.2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x14ac:dyDescent="0.2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x14ac:dyDescent="0.2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x14ac:dyDescent="0.2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x14ac:dyDescent="0.2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x14ac:dyDescent="0.2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x14ac:dyDescent="0.2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x14ac:dyDescent="0.2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x14ac:dyDescent="0.2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x14ac:dyDescent="0.2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x14ac:dyDescent="0.2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x14ac:dyDescent="0.2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x14ac:dyDescent="0.2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x14ac:dyDescent="0.2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x14ac:dyDescent="0.2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x14ac:dyDescent="0.2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x14ac:dyDescent="0.2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x14ac:dyDescent="0.2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x14ac:dyDescent="0.2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x14ac:dyDescent="0.2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x14ac:dyDescent="0.2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x14ac:dyDescent="0.2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x14ac:dyDescent="0.2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x14ac:dyDescent="0.2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x14ac:dyDescent="0.2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x14ac:dyDescent="0.2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x14ac:dyDescent="0.2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x14ac:dyDescent="0.2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x14ac:dyDescent="0.2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x14ac:dyDescent="0.2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x14ac:dyDescent="0.2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x14ac:dyDescent="0.2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x14ac:dyDescent="0.2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x14ac:dyDescent="0.2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x14ac:dyDescent="0.2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x14ac:dyDescent="0.2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x14ac:dyDescent="0.2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x14ac:dyDescent="0.2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x14ac:dyDescent="0.2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x14ac:dyDescent="0.2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x14ac:dyDescent="0.2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x14ac:dyDescent="0.2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x14ac:dyDescent="0.2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x14ac:dyDescent="0.2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x14ac:dyDescent="0.2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x14ac:dyDescent="0.2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x14ac:dyDescent="0.2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x14ac:dyDescent="0.2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x14ac:dyDescent="0.2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x14ac:dyDescent="0.2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x14ac:dyDescent="0.2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x14ac:dyDescent="0.2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x14ac:dyDescent="0.2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x14ac:dyDescent="0.2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x14ac:dyDescent="0.2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x14ac:dyDescent="0.2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x14ac:dyDescent="0.2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x14ac:dyDescent="0.2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x14ac:dyDescent="0.2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x14ac:dyDescent="0.2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x14ac:dyDescent="0.2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x14ac:dyDescent="0.2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x14ac:dyDescent="0.2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x14ac:dyDescent="0.2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x14ac:dyDescent="0.2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x14ac:dyDescent="0.2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x14ac:dyDescent="0.2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x14ac:dyDescent="0.2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x14ac:dyDescent="0.2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x14ac:dyDescent="0.2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x14ac:dyDescent="0.2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x14ac:dyDescent="0.2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x14ac:dyDescent="0.2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x14ac:dyDescent="0.2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x14ac:dyDescent="0.2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x14ac:dyDescent="0.2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x14ac:dyDescent="0.2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x14ac:dyDescent="0.2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x14ac:dyDescent="0.2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x14ac:dyDescent="0.2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x14ac:dyDescent="0.2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x14ac:dyDescent="0.2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x14ac:dyDescent="0.2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x14ac:dyDescent="0.2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x14ac:dyDescent="0.2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x14ac:dyDescent="0.2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x14ac:dyDescent="0.2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x14ac:dyDescent="0.2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x14ac:dyDescent="0.2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x14ac:dyDescent="0.2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x14ac:dyDescent="0.2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x14ac:dyDescent="0.2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x14ac:dyDescent="0.2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x14ac:dyDescent="0.2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x14ac:dyDescent="0.2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x14ac:dyDescent="0.2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x14ac:dyDescent="0.2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x14ac:dyDescent="0.2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x14ac:dyDescent="0.2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x14ac:dyDescent="0.2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x14ac:dyDescent="0.2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x14ac:dyDescent="0.2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x14ac:dyDescent="0.2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x14ac:dyDescent="0.2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x14ac:dyDescent="0.2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x14ac:dyDescent="0.2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x14ac:dyDescent="0.2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x14ac:dyDescent="0.2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x14ac:dyDescent="0.2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x14ac:dyDescent="0.2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x14ac:dyDescent="0.2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x14ac:dyDescent="0.2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x14ac:dyDescent="0.2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x14ac:dyDescent="0.2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x14ac:dyDescent="0.2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x14ac:dyDescent="0.2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x14ac:dyDescent="0.2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x14ac:dyDescent="0.2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x14ac:dyDescent="0.2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x14ac:dyDescent="0.2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x14ac:dyDescent="0.2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x14ac:dyDescent="0.2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x14ac:dyDescent="0.2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x14ac:dyDescent="0.2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x14ac:dyDescent="0.2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x14ac:dyDescent="0.2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x14ac:dyDescent="0.2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x14ac:dyDescent="0.2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x14ac:dyDescent="0.2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x14ac:dyDescent="0.2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x14ac:dyDescent="0.2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x14ac:dyDescent="0.2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x14ac:dyDescent="0.2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x14ac:dyDescent="0.2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x14ac:dyDescent="0.2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x14ac:dyDescent="0.2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x14ac:dyDescent="0.2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x14ac:dyDescent="0.2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x14ac:dyDescent="0.2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x14ac:dyDescent="0.2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x14ac:dyDescent="0.2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x14ac:dyDescent="0.2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x14ac:dyDescent="0.2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x14ac:dyDescent="0.2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x14ac:dyDescent="0.2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1">
    <mergeCell ref="F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rightToLeft="1" workbookViewId="0">
      <selection activeCell="B5" sqref="B5"/>
    </sheetView>
  </sheetViews>
  <sheetFormatPr defaultColWidth="12.5703125" defaultRowHeight="15.75" customHeight="1" x14ac:dyDescent="0.2"/>
  <sheetData>
    <row r="1" spans="1:26" x14ac:dyDescent="0.2">
      <c r="A1" s="47"/>
      <c r="B1" s="30" t="s">
        <v>40</v>
      </c>
      <c r="C1" s="47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x14ac:dyDescent="0.2">
      <c r="A2" s="47"/>
      <c r="B2" s="49"/>
      <c r="C2" s="47"/>
      <c r="D2" s="47"/>
      <c r="E2" s="47"/>
      <c r="F2" s="47"/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x14ac:dyDescent="0.2">
      <c r="A3" s="47"/>
      <c r="B3" s="50"/>
      <c r="C3" s="62" t="s">
        <v>2</v>
      </c>
      <c r="D3" s="60"/>
      <c r="E3" s="60"/>
      <c r="F3" s="60"/>
      <c r="G3" s="60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6" x14ac:dyDescent="0.2">
      <c r="A4" s="47"/>
      <c r="B4" s="51" t="s">
        <v>3</v>
      </c>
      <c r="C4" s="52">
        <v>2023</v>
      </c>
      <c r="D4" s="52">
        <v>2024</v>
      </c>
      <c r="E4" s="52">
        <v>2025</v>
      </c>
      <c r="F4" s="52">
        <v>2026</v>
      </c>
      <c r="G4" s="52">
        <v>2027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6" x14ac:dyDescent="0.2">
      <c r="A5" s="47"/>
      <c r="B5" s="53" t="s">
        <v>8</v>
      </c>
      <c r="C5" s="54">
        <f>'الربح والخسارة'!G9</f>
        <v>368</v>
      </c>
      <c r="D5" s="54">
        <f>'الربح والخسارة'!H9</f>
        <v>372</v>
      </c>
      <c r="E5" s="54">
        <f>'الربح والخسارة'!I9</f>
        <v>376</v>
      </c>
      <c r="F5" s="54">
        <f>'الربح والخسارة'!J9</f>
        <v>379</v>
      </c>
      <c r="G5" s="54">
        <f>'الربح والخسارة'!K9</f>
        <v>383</v>
      </c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</row>
    <row r="6" spans="1:26" x14ac:dyDescent="0.2">
      <c r="A6" s="47"/>
      <c r="B6" s="53" t="s">
        <v>11</v>
      </c>
      <c r="C6" s="54">
        <f>'الربح والخسارة'!G12</f>
        <v>-59</v>
      </c>
      <c r="D6" s="54">
        <f>'الربح والخسارة'!H12</f>
        <v>-55</v>
      </c>
      <c r="E6" s="54">
        <f>'الربح والخسارة'!I12</f>
        <v>-51</v>
      </c>
      <c r="F6" s="54">
        <f>'الربح والخسارة'!J12</f>
        <v>-47</v>
      </c>
      <c r="G6" s="54">
        <f>'الربح والخسارة'!K12</f>
        <v>-41</v>
      </c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6" x14ac:dyDescent="0.2">
      <c r="A7" s="47"/>
      <c r="B7" s="53" t="s">
        <v>13</v>
      </c>
      <c r="C7" s="54">
        <f>'الربح والخسارة'!G14</f>
        <v>-93</v>
      </c>
      <c r="D7" s="54">
        <f>'الربح والخسارة'!H14</f>
        <v>-95</v>
      </c>
      <c r="E7" s="54">
        <f>'الربح والخسارة'!I14</f>
        <v>-98</v>
      </c>
      <c r="F7" s="54">
        <f>'الربح والخسارة'!J14</f>
        <v>-100</v>
      </c>
      <c r="G7" s="54">
        <f>'الربح والخسارة'!K14</f>
        <v>-103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6" x14ac:dyDescent="0.2">
      <c r="A8" s="47"/>
      <c r="B8" s="53" t="s">
        <v>41</v>
      </c>
      <c r="C8" s="54">
        <f>-('الميزانية العمومية'!F5-'الميزانية العمومية'!E5)</f>
        <v>8.8000000000000114</v>
      </c>
      <c r="D8" s="54">
        <f>-('الميزانية العمومية'!G5-'الميزانية العمومية'!F5)</f>
        <v>-1.5999999999999943</v>
      </c>
      <c r="E8" s="54">
        <f>-('الميزانية العمومية'!H5-'الميزانية العمومية'!G5)</f>
        <v>-1.5999999999999943</v>
      </c>
      <c r="F8" s="54">
        <f>-('الميزانية العمومية'!I5-'الميزانية العمومية'!H5)</f>
        <v>-1.7000000000000171</v>
      </c>
      <c r="G8" s="54">
        <f>-('الميزانية العمومية'!J5-'الميزانية العمومية'!I5)</f>
        <v>-1.5999999999999943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spans="1:26" x14ac:dyDescent="0.2">
      <c r="A9" s="47"/>
      <c r="B9" s="53" t="s">
        <v>42</v>
      </c>
      <c r="C9" s="54">
        <f>-('الميزانية العمومية'!F6-'الميزانية العمومية'!E6)</f>
        <v>10.099999999999994</v>
      </c>
      <c r="D9" s="54">
        <f>-('الميزانية العمومية'!G6-'الميزانية العمومية'!F6)</f>
        <v>-1</v>
      </c>
      <c r="E9" s="54">
        <f>-('الميزانية العمومية'!H6-'الميزانية العمومية'!G6)</f>
        <v>-1</v>
      </c>
      <c r="F9" s="54">
        <f>-('الميزانية العمومية'!I6-'الميزانية العمومية'!H6)</f>
        <v>-1</v>
      </c>
      <c r="G9" s="54">
        <f>-('الميزانية العمومية'!J6-'الميزانية العمومية'!I6)</f>
        <v>-1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spans="1:26" x14ac:dyDescent="0.2">
      <c r="A10" s="47"/>
      <c r="B10" s="53" t="s">
        <v>43</v>
      </c>
      <c r="C10" s="53">
        <f>'الميزانية العمومية'!F12-'الميزانية العمومية'!E12</f>
        <v>2.6999999999999886</v>
      </c>
      <c r="D10" s="53">
        <f>'الميزانية العمومية'!G12-'الميزانية العمومية'!F12</f>
        <v>0.70000000000000284</v>
      </c>
      <c r="E10" s="53">
        <f>'الميزانية العمومية'!H12-'الميزانية العمومية'!G12</f>
        <v>0.70000000000000284</v>
      </c>
      <c r="F10" s="53">
        <f>'الميزانية العمومية'!I12-'الميزانية العمومية'!H12</f>
        <v>0.70000000000000284</v>
      </c>
      <c r="G10" s="53">
        <f>'الميزانية العمومية'!J12-'الميزانية العمومية'!I12</f>
        <v>0.79999999999999716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6" x14ac:dyDescent="0.2">
      <c r="A11" s="47"/>
      <c r="B11" s="53" t="s">
        <v>44</v>
      </c>
      <c r="C11" s="54">
        <f>-('الميزانية العمومية'!F9-'الميزانية العمومية'!E9)</f>
        <v>12.899999999999999</v>
      </c>
      <c r="D11" s="54">
        <f>-('الميزانية العمومية'!G9-'الميزانية العمومية'!F9)</f>
        <v>-0.5</v>
      </c>
      <c r="E11" s="54">
        <f>-('الميزانية العمومية'!H9-'الميزانية العمومية'!G9)</f>
        <v>-0.60000000000000142</v>
      </c>
      <c r="F11" s="54">
        <f>-('الميزانية العمومية'!I9-'الميزانية العمومية'!H9)</f>
        <v>-0.5</v>
      </c>
      <c r="G11" s="54">
        <f>-('الميزانية العمومية'!J9-'الميزانية العمومية'!I9)</f>
        <v>-0.59999999999999432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6" x14ac:dyDescent="0.2">
      <c r="A12" s="47"/>
      <c r="B12" s="53" t="s">
        <v>45</v>
      </c>
      <c r="C12" s="54">
        <f>'الميزانية العمومية'!F15-'الميزانية العمومية'!E15</f>
        <v>6</v>
      </c>
      <c r="D12" s="54">
        <f>'الميزانية العمومية'!G15-'الميزانية العمومية'!F15</f>
        <v>0.39999999999999858</v>
      </c>
      <c r="E12" s="54">
        <f>'الميزانية العمومية'!H15-'الميزانية العمومية'!G15</f>
        <v>0.5</v>
      </c>
      <c r="F12" s="54">
        <f>'الميزانية العمومية'!I15-'الميزانية العمومية'!H15</f>
        <v>0.40000000000000568</v>
      </c>
      <c r="G12" s="54">
        <f>'الميزانية العمومية'!J15-'الميزانية العمومية'!I15</f>
        <v>0.5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6" x14ac:dyDescent="0.2">
      <c r="A13" s="47"/>
      <c r="B13" s="53" t="s">
        <v>46</v>
      </c>
      <c r="C13" s="54">
        <v>-58</v>
      </c>
      <c r="D13" s="54">
        <v>-56</v>
      </c>
      <c r="E13" s="54">
        <v>-56</v>
      </c>
      <c r="F13" s="54">
        <v>-56</v>
      </c>
      <c r="G13" s="54">
        <v>-56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6" x14ac:dyDescent="0.2">
      <c r="A14" s="47"/>
      <c r="B14" s="55" t="s">
        <v>47</v>
      </c>
      <c r="C14" s="56">
        <f t="shared" ref="C14:G14" si="0">SUM(C5:C13)</f>
        <v>198.5</v>
      </c>
      <c r="D14" s="56">
        <f t="shared" si="0"/>
        <v>164.00000000000003</v>
      </c>
      <c r="E14" s="56">
        <f t="shared" si="0"/>
        <v>169.00000000000003</v>
      </c>
      <c r="F14" s="56">
        <f t="shared" si="0"/>
        <v>173.9</v>
      </c>
      <c r="G14" s="56">
        <f t="shared" si="0"/>
        <v>181.1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6" x14ac:dyDescent="0.2">
      <c r="A15" s="47"/>
      <c r="B15" s="53" t="s">
        <v>48</v>
      </c>
      <c r="C15" s="54">
        <v>-69</v>
      </c>
      <c r="D15" s="54">
        <v>-71</v>
      </c>
      <c r="E15" s="54">
        <v>-72</v>
      </c>
      <c r="F15" s="54">
        <v>-74</v>
      </c>
      <c r="G15" s="54">
        <v>-77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6" x14ac:dyDescent="0.2">
      <c r="A16" s="47"/>
      <c r="B16" s="53" t="s">
        <v>49</v>
      </c>
      <c r="C16" s="54">
        <f>'الميزانية العمومية'!F14-'الميزانية العمومية'!E14</f>
        <v>11.100000000000023</v>
      </c>
      <c r="D16" s="54">
        <f>'الميزانية العمومية'!G14-'الميزانية العمومية'!F14</f>
        <v>-47.300000000000068</v>
      </c>
      <c r="E16" s="54">
        <f>'الميزانية العمومية'!H14-'الميزانية العمومية'!G14</f>
        <v>-51.599999999999909</v>
      </c>
      <c r="F16" s="54">
        <f>'الميزانية العمومية'!I14-'الميزانية العمومية'!H14</f>
        <v>-56.200000000000045</v>
      </c>
      <c r="G16" s="54">
        <f>'الميزانية العمومية'!J14-'الميزانية العمومية'!I14</f>
        <v>-61.300000000000011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pans="1:26" x14ac:dyDescent="0.2">
      <c r="A17" s="47"/>
      <c r="B17" s="53" t="s">
        <v>50</v>
      </c>
      <c r="C17" s="54" t="s">
        <v>51</v>
      </c>
      <c r="D17" s="54" t="s">
        <v>51</v>
      </c>
      <c r="E17" s="54" t="s">
        <v>51</v>
      </c>
      <c r="F17" s="54" t="s">
        <v>51</v>
      </c>
      <c r="G17" s="54" t="s">
        <v>51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spans="1:26" x14ac:dyDescent="0.2">
      <c r="A18" s="47"/>
      <c r="B18" s="53" t="s">
        <v>52</v>
      </c>
      <c r="C18" s="54" t="s">
        <v>51</v>
      </c>
      <c r="D18" s="54" t="s">
        <v>51</v>
      </c>
      <c r="E18" s="54" t="s">
        <v>51</v>
      </c>
      <c r="F18" s="54" t="s">
        <v>51</v>
      </c>
      <c r="G18" s="54">
        <v>0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spans="1:26" x14ac:dyDescent="0.2">
      <c r="A19" s="47"/>
      <c r="B19" s="57" t="s">
        <v>53</v>
      </c>
      <c r="C19" s="58">
        <f t="shared" ref="C19:G19" si="1">SUM(C14:C16)</f>
        <v>140.60000000000002</v>
      </c>
      <c r="D19" s="58">
        <f t="shared" si="1"/>
        <v>45.69999999999996</v>
      </c>
      <c r="E19" s="58">
        <f t="shared" si="1"/>
        <v>45.400000000000119</v>
      </c>
      <c r="F19" s="58">
        <f t="shared" si="1"/>
        <v>43.69999999999996</v>
      </c>
      <c r="G19" s="58">
        <f t="shared" si="1"/>
        <v>42.799999999999983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spans="1:26" x14ac:dyDescent="0.2">
      <c r="A20" s="48"/>
      <c r="B20" s="48"/>
      <c r="C20" s="48"/>
      <c r="D20" s="48"/>
      <c r="E20" s="48"/>
      <c r="F20" s="48"/>
      <c r="G20" s="48"/>
      <c r="H20" s="48"/>
      <c r="I20" s="4"/>
      <c r="J20" s="4"/>
      <c r="K20" s="4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x14ac:dyDescent="0.2">
      <c r="A21" s="48"/>
      <c r="B21" s="48"/>
      <c r="C21" s="48"/>
      <c r="D21" s="48"/>
      <c r="E21" s="48"/>
      <c r="F21" s="48"/>
      <c r="G21" s="48"/>
      <c r="H21" s="48"/>
      <c r="I21" s="4"/>
      <c r="J21" s="4"/>
      <c r="K21" s="4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x14ac:dyDescent="0.2">
      <c r="A22" s="48"/>
      <c r="B22" s="48"/>
      <c r="C22" s="48"/>
      <c r="D22" s="48"/>
      <c r="E22" s="48"/>
      <c r="F22" s="48"/>
      <c r="G22" s="48"/>
      <c r="H22" s="48"/>
      <c r="I22" s="4"/>
      <c r="J22" s="4"/>
      <c r="K22" s="4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x14ac:dyDescent="0.2">
      <c r="A23" s="48"/>
      <c r="B23" s="48"/>
      <c r="C23" s="48"/>
      <c r="D23" s="48"/>
      <c r="E23" s="48"/>
      <c r="F23" s="48"/>
      <c r="G23" s="48"/>
      <c r="H23" s="48"/>
      <c r="I23" s="4"/>
      <c r="J23" s="4"/>
      <c r="K23" s="4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x14ac:dyDescent="0.2">
      <c r="A24" s="48"/>
      <c r="B24" s="48"/>
      <c r="C24" s="48"/>
      <c r="D24" s="48"/>
      <c r="E24" s="48"/>
      <c r="F24" s="48"/>
      <c r="G24" s="48"/>
      <c r="H24" s="48"/>
      <c r="I24" s="4"/>
      <c r="J24" s="4"/>
      <c r="K24" s="4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x14ac:dyDescent="0.2">
      <c r="A25" s="48"/>
      <c r="B25" s="48"/>
      <c r="C25" s="48"/>
      <c r="D25" s="48"/>
      <c r="E25" s="48"/>
      <c r="F25" s="48"/>
      <c r="G25" s="48"/>
      <c r="H25" s="48"/>
      <c r="I25" s="4"/>
      <c r="J25" s="4"/>
      <c r="K25" s="4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x14ac:dyDescent="0.2">
      <c r="A26" s="48"/>
      <c r="B26" s="48"/>
      <c r="C26" s="48"/>
      <c r="D26" s="48"/>
      <c r="E26" s="48"/>
      <c r="F26" s="48"/>
      <c r="G26" s="48"/>
      <c r="H26" s="48"/>
      <c r="I26" s="4"/>
      <c r="J26" s="4"/>
      <c r="K26" s="4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x14ac:dyDescent="0.2">
      <c r="A27" s="48"/>
      <c r="B27" s="48"/>
      <c r="C27" s="48"/>
      <c r="D27" s="48"/>
      <c r="E27" s="48"/>
      <c r="F27" s="48"/>
      <c r="G27" s="48"/>
      <c r="H27" s="48"/>
      <c r="I27" s="4"/>
      <c r="J27" s="4"/>
      <c r="K27" s="4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x14ac:dyDescent="0.2">
      <c r="A28" s="48"/>
      <c r="B28" s="48"/>
      <c r="C28" s="48"/>
      <c r="D28" s="48"/>
      <c r="E28" s="48"/>
      <c r="F28" s="48"/>
      <c r="G28" s="48"/>
      <c r="H28" s="48"/>
      <c r="I28" s="4"/>
      <c r="J28" s="4"/>
      <c r="K28" s="4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x14ac:dyDescent="0.2">
      <c r="A29" s="48"/>
      <c r="B29" s="48"/>
      <c r="C29" s="48"/>
      <c r="D29" s="48"/>
      <c r="E29" s="48"/>
      <c r="F29" s="48"/>
      <c r="G29" s="48"/>
      <c r="H29" s="48"/>
      <c r="I29" s="4"/>
      <c r="J29" s="4"/>
      <c r="K29" s="4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x14ac:dyDescent="0.2">
      <c r="A30" s="48"/>
      <c r="B30" s="48"/>
      <c r="C30" s="48"/>
      <c r="D30" s="48"/>
      <c r="E30" s="48"/>
      <c r="F30" s="48"/>
      <c r="G30" s="48"/>
      <c r="H30" s="48"/>
      <c r="I30" s="4"/>
      <c r="J30" s="4"/>
      <c r="K30" s="4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x14ac:dyDescent="0.2">
      <c r="A31" s="48"/>
      <c r="B31" s="48"/>
      <c r="C31" s="48"/>
      <c r="D31" s="48"/>
      <c r="E31" s="48"/>
      <c r="F31" s="48"/>
      <c r="G31" s="48"/>
      <c r="H31" s="48"/>
      <c r="I31" s="4"/>
      <c r="J31" s="4"/>
      <c r="K31" s="4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x14ac:dyDescent="0.2">
      <c r="A32" s="48"/>
      <c r="B32" s="48"/>
      <c r="C32" s="48"/>
      <c r="D32" s="48"/>
      <c r="E32" s="48"/>
      <c r="F32" s="48"/>
      <c r="G32" s="48"/>
      <c r="H32" s="48"/>
      <c r="I32" s="4"/>
      <c r="J32" s="4"/>
      <c r="K32" s="4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x14ac:dyDescent="0.2">
      <c r="A33" s="48"/>
      <c r="B33" s="48"/>
      <c r="C33" s="48"/>
      <c r="D33" s="48"/>
      <c r="E33" s="48"/>
      <c r="F33" s="48"/>
      <c r="G33" s="48"/>
      <c r="H33" s="48"/>
      <c r="I33" s="4"/>
      <c r="J33" s="4"/>
      <c r="K33" s="4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x14ac:dyDescent="0.2">
      <c r="A34" s="48"/>
      <c r="B34" s="48"/>
      <c r="C34" s="48"/>
      <c r="D34" s="48"/>
      <c r="E34" s="48"/>
      <c r="F34" s="48"/>
      <c r="G34" s="48"/>
      <c r="H34" s="48"/>
      <c r="I34" s="4"/>
      <c r="J34" s="4"/>
      <c r="K34" s="4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x14ac:dyDescent="0.2">
      <c r="A35" s="48"/>
      <c r="B35" s="48"/>
      <c r="C35" s="48"/>
      <c r="D35" s="48"/>
      <c r="E35" s="48"/>
      <c r="F35" s="48"/>
      <c r="G35" s="48"/>
      <c r="H35" s="48"/>
      <c r="I35" s="4"/>
      <c r="J35" s="4"/>
      <c r="K35" s="4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x14ac:dyDescent="0.2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x14ac:dyDescent="0.2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x14ac:dyDescent="0.2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x14ac:dyDescent="0.2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x14ac:dyDescent="0.2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x14ac:dyDescent="0.2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x14ac:dyDescent="0.2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x14ac:dyDescent="0.2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x14ac:dyDescent="0.2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x14ac:dyDescent="0.2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x14ac:dyDescent="0.2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x14ac:dyDescent="0.2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x14ac:dyDescent="0.2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x14ac:dyDescent="0.2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x14ac:dyDescent="0.2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x14ac:dyDescent="0.2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x14ac:dyDescent="0.2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x14ac:dyDescent="0.2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x14ac:dyDescent="0.2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x14ac:dyDescent="0.2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x14ac:dyDescent="0.2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x14ac:dyDescent="0.2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x14ac:dyDescent="0.2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x14ac:dyDescent="0.2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x14ac:dyDescent="0.2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x14ac:dyDescent="0.2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x14ac:dyDescent="0.2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x14ac:dyDescent="0.2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x14ac:dyDescent="0.2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x14ac:dyDescent="0.2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x14ac:dyDescent="0.2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x14ac:dyDescent="0.2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x14ac:dyDescent="0.2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x14ac:dyDescent="0.2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x14ac:dyDescent="0.2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x14ac:dyDescent="0.2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x14ac:dyDescent="0.2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x14ac:dyDescent="0.2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x14ac:dyDescent="0.2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x14ac:dyDescent="0.2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x14ac:dyDescent="0.2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x14ac:dyDescent="0.2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x14ac:dyDescent="0.2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x14ac:dyDescent="0.2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x14ac:dyDescent="0.2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x14ac:dyDescent="0.2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x14ac:dyDescent="0.2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x14ac:dyDescent="0.2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x14ac:dyDescent="0.2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x14ac:dyDescent="0.2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x14ac:dyDescent="0.2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x14ac:dyDescent="0.2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x14ac:dyDescent="0.2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x14ac:dyDescent="0.2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x14ac:dyDescent="0.2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x14ac:dyDescent="0.2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x14ac:dyDescent="0.2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x14ac:dyDescent="0.2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x14ac:dyDescent="0.2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x14ac:dyDescent="0.2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x14ac:dyDescent="0.2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x14ac:dyDescent="0.2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x14ac:dyDescent="0.2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x14ac:dyDescent="0.2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x14ac:dyDescent="0.2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x14ac:dyDescent="0.2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x14ac:dyDescent="0.2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x14ac:dyDescent="0.2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x14ac:dyDescent="0.2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x14ac:dyDescent="0.2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x14ac:dyDescent="0.2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x14ac:dyDescent="0.2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x14ac:dyDescent="0.2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x14ac:dyDescent="0.2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x14ac:dyDescent="0.2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x14ac:dyDescent="0.2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x14ac:dyDescent="0.2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x14ac:dyDescent="0.2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x14ac:dyDescent="0.2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x14ac:dyDescent="0.2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x14ac:dyDescent="0.2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x14ac:dyDescent="0.2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x14ac:dyDescent="0.2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x14ac:dyDescent="0.2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x14ac:dyDescent="0.2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x14ac:dyDescent="0.2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x14ac:dyDescent="0.2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x14ac:dyDescent="0.2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x14ac:dyDescent="0.2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x14ac:dyDescent="0.2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x14ac:dyDescent="0.2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x14ac:dyDescent="0.2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x14ac:dyDescent="0.2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x14ac:dyDescent="0.2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x14ac:dyDescent="0.2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x14ac:dyDescent="0.2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x14ac:dyDescent="0.2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x14ac:dyDescent="0.2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x14ac:dyDescent="0.2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x14ac:dyDescent="0.2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x14ac:dyDescent="0.2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x14ac:dyDescent="0.2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x14ac:dyDescent="0.2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x14ac:dyDescent="0.2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x14ac:dyDescent="0.2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x14ac:dyDescent="0.2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x14ac:dyDescent="0.2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x14ac:dyDescent="0.2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x14ac:dyDescent="0.2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x14ac:dyDescent="0.2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x14ac:dyDescent="0.2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x14ac:dyDescent="0.2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x14ac:dyDescent="0.2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x14ac:dyDescent="0.2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x14ac:dyDescent="0.2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x14ac:dyDescent="0.2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x14ac:dyDescent="0.2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x14ac:dyDescent="0.2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x14ac:dyDescent="0.2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x14ac:dyDescent="0.2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x14ac:dyDescent="0.2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x14ac:dyDescent="0.2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x14ac:dyDescent="0.2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x14ac:dyDescent="0.2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x14ac:dyDescent="0.2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x14ac:dyDescent="0.2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x14ac:dyDescent="0.2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x14ac:dyDescent="0.2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x14ac:dyDescent="0.2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x14ac:dyDescent="0.2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x14ac:dyDescent="0.2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x14ac:dyDescent="0.2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x14ac:dyDescent="0.2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x14ac:dyDescent="0.2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x14ac:dyDescent="0.2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x14ac:dyDescent="0.2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x14ac:dyDescent="0.2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x14ac:dyDescent="0.2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x14ac:dyDescent="0.2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x14ac:dyDescent="0.2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x14ac:dyDescent="0.2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x14ac:dyDescent="0.2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x14ac:dyDescent="0.2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x14ac:dyDescent="0.2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x14ac:dyDescent="0.2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x14ac:dyDescent="0.2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x14ac:dyDescent="0.2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x14ac:dyDescent="0.2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x14ac:dyDescent="0.2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x14ac:dyDescent="0.2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x14ac:dyDescent="0.2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x14ac:dyDescent="0.2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x14ac:dyDescent="0.2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x14ac:dyDescent="0.2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x14ac:dyDescent="0.2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x14ac:dyDescent="0.2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x14ac:dyDescent="0.2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x14ac:dyDescent="0.2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x14ac:dyDescent="0.2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x14ac:dyDescent="0.2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x14ac:dyDescent="0.2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x14ac:dyDescent="0.2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x14ac:dyDescent="0.2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x14ac:dyDescent="0.2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x14ac:dyDescent="0.2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x14ac:dyDescent="0.2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x14ac:dyDescent="0.2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x14ac:dyDescent="0.2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x14ac:dyDescent="0.2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x14ac:dyDescent="0.2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x14ac:dyDescent="0.2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x14ac:dyDescent="0.2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x14ac:dyDescent="0.2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x14ac:dyDescent="0.2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x14ac:dyDescent="0.2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x14ac:dyDescent="0.2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x14ac:dyDescent="0.2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x14ac:dyDescent="0.2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x14ac:dyDescent="0.2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x14ac:dyDescent="0.2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x14ac:dyDescent="0.2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x14ac:dyDescent="0.2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x14ac:dyDescent="0.2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x14ac:dyDescent="0.2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x14ac:dyDescent="0.2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x14ac:dyDescent="0.2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x14ac:dyDescent="0.2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x14ac:dyDescent="0.2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x14ac:dyDescent="0.2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x14ac:dyDescent="0.2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x14ac:dyDescent="0.2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x14ac:dyDescent="0.2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x14ac:dyDescent="0.2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x14ac:dyDescent="0.2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x14ac:dyDescent="0.2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x14ac:dyDescent="0.2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x14ac:dyDescent="0.2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x14ac:dyDescent="0.2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x14ac:dyDescent="0.2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x14ac:dyDescent="0.2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x14ac:dyDescent="0.2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x14ac:dyDescent="0.2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x14ac:dyDescent="0.2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x14ac:dyDescent="0.2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x14ac:dyDescent="0.2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x14ac:dyDescent="0.2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x14ac:dyDescent="0.2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x14ac:dyDescent="0.2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x14ac:dyDescent="0.2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x14ac:dyDescent="0.2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x14ac:dyDescent="0.2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x14ac:dyDescent="0.2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x14ac:dyDescent="0.2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x14ac:dyDescent="0.2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x14ac:dyDescent="0.2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x14ac:dyDescent="0.2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x14ac:dyDescent="0.2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x14ac:dyDescent="0.2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x14ac:dyDescent="0.2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x14ac:dyDescent="0.2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x14ac:dyDescent="0.2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x14ac:dyDescent="0.2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x14ac:dyDescent="0.2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x14ac:dyDescent="0.2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x14ac:dyDescent="0.2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x14ac:dyDescent="0.2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x14ac:dyDescent="0.2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x14ac:dyDescent="0.2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x14ac:dyDescent="0.2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x14ac:dyDescent="0.2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x14ac:dyDescent="0.2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x14ac:dyDescent="0.2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x14ac:dyDescent="0.2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x14ac:dyDescent="0.2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x14ac:dyDescent="0.2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x14ac:dyDescent="0.2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x14ac:dyDescent="0.2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x14ac:dyDescent="0.2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x14ac:dyDescent="0.2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x14ac:dyDescent="0.2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x14ac:dyDescent="0.2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x14ac:dyDescent="0.2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x14ac:dyDescent="0.2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x14ac:dyDescent="0.2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x14ac:dyDescent="0.2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x14ac:dyDescent="0.2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x14ac:dyDescent="0.2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x14ac:dyDescent="0.2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x14ac:dyDescent="0.2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x14ac:dyDescent="0.2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x14ac:dyDescent="0.2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x14ac:dyDescent="0.2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x14ac:dyDescent="0.2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x14ac:dyDescent="0.2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x14ac:dyDescent="0.2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x14ac:dyDescent="0.2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x14ac:dyDescent="0.2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x14ac:dyDescent="0.2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x14ac:dyDescent="0.2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x14ac:dyDescent="0.2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x14ac:dyDescent="0.2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x14ac:dyDescent="0.2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x14ac:dyDescent="0.2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x14ac:dyDescent="0.2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x14ac:dyDescent="0.2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x14ac:dyDescent="0.2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x14ac:dyDescent="0.2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x14ac:dyDescent="0.2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x14ac:dyDescent="0.2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x14ac:dyDescent="0.2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x14ac:dyDescent="0.2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x14ac:dyDescent="0.2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x14ac:dyDescent="0.2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x14ac:dyDescent="0.2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x14ac:dyDescent="0.2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x14ac:dyDescent="0.2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x14ac:dyDescent="0.2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x14ac:dyDescent="0.2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x14ac:dyDescent="0.2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x14ac:dyDescent="0.2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x14ac:dyDescent="0.2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x14ac:dyDescent="0.2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x14ac:dyDescent="0.2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x14ac:dyDescent="0.2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x14ac:dyDescent="0.2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x14ac:dyDescent="0.2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x14ac:dyDescent="0.2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x14ac:dyDescent="0.2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x14ac:dyDescent="0.2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x14ac:dyDescent="0.2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x14ac:dyDescent="0.2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x14ac:dyDescent="0.2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x14ac:dyDescent="0.2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x14ac:dyDescent="0.2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x14ac:dyDescent="0.2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x14ac:dyDescent="0.2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x14ac:dyDescent="0.2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x14ac:dyDescent="0.2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x14ac:dyDescent="0.2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x14ac:dyDescent="0.2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x14ac:dyDescent="0.2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x14ac:dyDescent="0.2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x14ac:dyDescent="0.2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x14ac:dyDescent="0.2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x14ac:dyDescent="0.2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x14ac:dyDescent="0.2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x14ac:dyDescent="0.2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x14ac:dyDescent="0.2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x14ac:dyDescent="0.2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x14ac:dyDescent="0.2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x14ac:dyDescent="0.2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x14ac:dyDescent="0.2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x14ac:dyDescent="0.2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x14ac:dyDescent="0.2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x14ac:dyDescent="0.2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x14ac:dyDescent="0.2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x14ac:dyDescent="0.2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x14ac:dyDescent="0.2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x14ac:dyDescent="0.2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x14ac:dyDescent="0.2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x14ac:dyDescent="0.2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x14ac:dyDescent="0.2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x14ac:dyDescent="0.2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x14ac:dyDescent="0.2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x14ac:dyDescent="0.2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x14ac:dyDescent="0.2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x14ac:dyDescent="0.2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x14ac:dyDescent="0.2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x14ac:dyDescent="0.2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x14ac:dyDescent="0.2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x14ac:dyDescent="0.2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x14ac:dyDescent="0.2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x14ac:dyDescent="0.2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x14ac:dyDescent="0.2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x14ac:dyDescent="0.2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x14ac:dyDescent="0.2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x14ac:dyDescent="0.2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x14ac:dyDescent="0.2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x14ac:dyDescent="0.2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x14ac:dyDescent="0.2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x14ac:dyDescent="0.2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x14ac:dyDescent="0.2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x14ac:dyDescent="0.2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x14ac:dyDescent="0.2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x14ac:dyDescent="0.2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x14ac:dyDescent="0.2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x14ac:dyDescent="0.2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x14ac:dyDescent="0.2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x14ac:dyDescent="0.2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x14ac:dyDescent="0.2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x14ac:dyDescent="0.2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x14ac:dyDescent="0.2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x14ac:dyDescent="0.2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x14ac:dyDescent="0.2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x14ac:dyDescent="0.2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x14ac:dyDescent="0.2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x14ac:dyDescent="0.2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x14ac:dyDescent="0.2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x14ac:dyDescent="0.2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x14ac:dyDescent="0.2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x14ac:dyDescent="0.2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x14ac:dyDescent="0.2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x14ac:dyDescent="0.2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x14ac:dyDescent="0.2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x14ac:dyDescent="0.2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x14ac:dyDescent="0.2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x14ac:dyDescent="0.2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x14ac:dyDescent="0.2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x14ac:dyDescent="0.2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x14ac:dyDescent="0.2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x14ac:dyDescent="0.2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x14ac:dyDescent="0.2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x14ac:dyDescent="0.2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x14ac:dyDescent="0.2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x14ac:dyDescent="0.2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x14ac:dyDescent="0.2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x14ac:dyDescent="0.2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x14ac:dyDescent="0.2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x14ac:dyDescent="0.2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x14ac:dyDescent="0.2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x14ac:dyDescent="0.2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x14ac:dyDescent="0.2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x14ac:dyDescent="0.2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x14ac:dyDescent="0.2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x14ac:dyDescent="0.2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x14ac:dyDescent="0.2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x14ac:dyDescent="0.2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x14ac:dyDescent="0.2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x14ac:dyDescent="0.2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x14ac:dyDescent="0.2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x14ac:dyDescent="0.2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x14ac:dyDescent="0.2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x14ac:dyDescent="0.2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x14ac:dyDescent="0.2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x14ac:dyDescent="0.2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x14ac:dyDescent="0.2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x14ac:dyDescent="0.2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x14ac:dyDescent="0.2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x14ac:dyDescent="0.2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x14ac:dyDescent="0.2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x14ac:dyDescent="0.2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x14ac:dyDescent="0.2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x14ac:dyDescent="0.2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x14ac:dyDescent="0.2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x14ac:dyDescent="0.2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x14ac:dyDescent="0.2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x14ac:dyDescent="0.2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x14ac:dyDescent="0.2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x14ac:dyDescent="0.2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x14ac:dyDescent="0.2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x14ac:dyDescent="0.2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x14ac:dyDescent="0.2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x14ac:dyDescent="0.2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x14ac:dyDescent="0.2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x14ac:dyDescent="0.2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x14ac:dyDescent="0.2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x14ac:dyDescent="0.2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x14ac:dyDescent="0.2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x14ac:dyDescent="0.2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x14ac:dyDescent="0.2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x14ac:dyDescent="0.2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x14ac:dyDescent="0.2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x14ac:dyDescent="0.2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x14ac:dyDescent="0.2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x14ac:dyDescent="0.2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x14ac:dyDescent="0.2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x14ac:dyDescent="0.2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x14ac:dyDescent="0.2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x14ac:dyDescent="0.2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x14ac:dyDescent="0.2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x14ac:dyDescent="0.2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x14ac:dyDescent="0.2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x14ac:dyDescent="0.2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x14ac:dyDescent="0.2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x14ac:dyDescent="0.2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x14ac:dyDescent="0.2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x14ac:dyDescent="0.2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x14ac:dyDescent="0.2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x14ac:dyDescent="0.2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x14ac:dyDescent="0.2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x14ac:dyDescent="0.2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x14ac:dyDescent="0.2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x14ac:dyDescent="0.2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x14ac:dyDescent="0.2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x14ac:dyDescent="0.2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x14ac:dyDescent="0.2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x14ac:dyDescent="0.2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x14ac:dyDescent="0.2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x14ac:dyDescent="0.2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x14ac:dyDescent="0.2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x14ac:dyDescent="0.2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x14ac:dyDescent="0.2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x14ac:dyDescent="0.2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x14ac:dyDescent="0.2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x14ac:dyDescent="0.2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x14ac:dyDescent="0.2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x14ac:dyDescent="0.2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x14ac:dyDescent="0.2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x14ac:dyDescent="0.2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x14ac:dyDescent="0.2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x14ac:dyDescent="0.2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x14ac:dyDescent="0.2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x14ac:dyDescent="0.2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x14ac:dyDescent="0.2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x14ac:dyDescent="0.2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x14ac:dyDescent="0.2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x14ac:dyDescent="0.2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x14ac:dyDescent="0.2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x14ac:dyDescent="0.2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x14ac:dyDescent="0.2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x14ac:dyDescent="0.2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x14ac:dyDescent="0.2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x14ac:dyDescent="0.2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x14ac:dyDescent="0.2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x14ac:dyDescent="0.2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x14ac:dyDescent="0.2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x14ac:dyDescent="0.2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x14ac:dyDescent="0.2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x14ac:dyDescent="0.2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x14ac:dyDescent="0.2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x14ac:dyDescent="0.2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x14ac:dyDescent="0.2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x14ac:dyDescent="0.2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x14ac:dyDescent="0.2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x14ac:dyDescent="0.2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x14ac:dyDescent="0.2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x14ac:dyDescent="0.2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x14ac:dyDescent="0.2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x14ac:dyDescent="0.2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x14ac:dyDescent="0.2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x14ac:dyDescent="0.2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x14ac:dyDescent="0.2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x14ac:dyDescent="0.2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x14ac:dyDescent="0.2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x14ac:dyDescent="0.2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x14ac:dyDescent="0.2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x14ac:dyDescent="0.2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x14ac:dyDescent="0.2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x14ac:dyDescent="0.2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x14ac:dyDescent="0.2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x14ac:dyDescent="0.2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x14ac:dyDescent="0.2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x14ac:dyDescent="0.2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x14ac:dyDescent="0.2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x14ac:dyDescent="0.2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x14ac:dyDescent="0.2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x14ac:dyDescent="0.2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x14ac:dyDescent="0.2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x14ac:dyDescent="0.2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x14ac:dyDescent="0.2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x14ac:dyDescent="0.2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x14ac:dyDescent="0.2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x14ac:dyDescent="0.2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x14ac:dyDescent="0.2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x14ac:dyDescent="0.2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x14ac:dyDescent="0.2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x14ac:dyDescent="0.2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x14ac:dyDescent="0.2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x14ac:dyDescent="0.2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x14ac:dyDescent="0.2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x14ac:dyDescent="0.2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x14ac:dyDescent="0.2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x14ac:dyDescent="0.2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x14ac:dyDescent="0.2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x14ac:dyDescent="0.2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x14ac:dyDescent="0.2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x14ac:dyDescent="0.2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x14ac:dyDescent="0.2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x14ac:dyDescent="0.2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x14ac:dyDescent="0.2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x14ac:dyDescent="0.2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x14ac:dyDescent="0.2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x14ac:dyDescent="0.2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x14ac:dyDescent="0.2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x14ac:dyDescent="0.2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x14ac:dyDescent="0.2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x14ac:dyDescent="0.2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x14ac:dyDescent="0.2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x14ac:dyDescent="0.2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x14ac:dyDescent="0.2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x14ac:dyDescent="0.2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x14ac:dyDescent="0.2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x14ac:dyDescent="0.2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x14ac:dyDescent="0.2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x14ac:dyDescent="0.2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x14ac:dyDescent="0.2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x14ac:dyDescent="0.2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x14ac:dyDescent="0.2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x14ac:dyDescent="0.2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x14ac:dyDescent="0.2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x14ac:dyDescent="0.2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x14ac:dyDescent="0.2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x14ac:dyDescent="0.2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x14ac:dyDescent="0.2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x14ac:dyDescent="0.2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x14ac:dyDescent="0.2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x14ac:dyDescent="0.2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x14ac:dyDescent="0.2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x14ac:dyDescent="0.2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x14ac:dyDescent="0.2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x14ac:dyDescent="0.2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x14ac:dyDescent="0.2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x14ac:dyDescent="0.2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x14ac:dyDescent="0.2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x14ac:dyDescent="0.2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x14ac:dyDescent="0.2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x14ac:dyDescent="0.2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x14ac:dyDescent="0.2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x14ac:dyDescent="0.2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x14ac:dyDescent="0.2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x14ac:dyDescent="0.2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x14ac:dyDescent="0.2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x14ac:dyDescent="0.2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x14ac:dyDescent="0.2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x14ac:dyDescent="0.2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x14ac:dyDescent="0.2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x14ac:dyDescent="0.2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x14ac:dyDescent="0.2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x14ac:dyDescent="0.2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x14ac:dyDescent="0.2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x14ac:dyDescent="0.2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x14ac:dyDescent="0.2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x14ac:dyDescent="0.2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x14ac:dyDescent="0.2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x14ac:dyDescent="0.2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x14ac:dyDescent="0.2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x14ac:dyDescent="0.2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x14ac:dyDescent="0.2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x14ac:dyDescent="0.2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x14ac:dyDescent="0.2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x14ac:dyDescent="0.2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x14ac:dyDescent="0.2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x14ac:dyDescent="0.2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x14ac:dyDescent="0.2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x14ac:dyDescent="0.2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x14ac:dyDescent="0.2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x14ac:dyDescent="0.2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x14ac:dyDescent="0.2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x14ac:dyDescent="0.2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x14ac:dyDescent="0.2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x14ac:dyDescent="0.2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x14ac:dyDescent="0.2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x14ac:dyDescent="0.2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x14ac:dyDescent="0.2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x14ac:dyDescent="0.2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x14ac:dyDescent="0.2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x14ac:dyDescent="0.2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x14ac:dyDescent="0.2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x14ac:dyDescent="0.2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x14ac:dyDescent="0.2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x14ac:dyDescent="0.2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x14ac:dyDescent="0.2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x14ac:dyDescent="0.2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x14ac:dyDescent="0.2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x14ac:dyDescent="0.2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x14ac:dyDescent="0.2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x14ac:dyDescent="0.2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x14ac:dyDescent="0.2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x14ac:dyDescent="0.2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x14ac:dyDescent="0.2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x14ac:dyDescent="0.2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x14ac:dyDescent="0.2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x14ac:dyDescent="0.2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x14ac:dyDescent="0.2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x14ac:dyDescent="0.2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x14ac:dyDescent="0.2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x14ac:dyDescent="0.2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x14ac:dyDescent="0.2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x14ac:dyDescent="0.2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x14ac:dyDescent="0.2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x14ac:dyDescent="0.2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x14ac:dyDescent="0.2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x14ac:dyDescent="0.2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x14ac:dyDescent="0.2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x14ac:dyDescent="0.2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x14ac:dyDescent="0.2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x14ac:dyDescent="0.2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x14ac:dyDescent="0.2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x14ac:dyDescent="0.2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x14ac:dyDescent="0.2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x14ac:dyDescent="0.2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x14ac:dyDescent="0.2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x14ac:dyDescent="0.2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x14ac:dyDescent="0.2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x14ac:dyDescent="0.2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x14ac:dyDescent="0.2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x14ac:dyDescent="0.2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x14ac:dyDescent="0.2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x14ac:dyDescent="0.2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x14ac:dyDescent="0.2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x14ac:dyDescent="0.2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x14ac:dyDescent="0.2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x14ac:dyDescent="0.2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x14ac:dyDescent="0.2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x14ac:dyDescent="0.2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x14ac:dyDescent="0.2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x14ac:dyDescent="0.2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x14ac:dyDescent="0.2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x14ac:dyDescent="0.2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x14ac:dyDescent="0.2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x14ac:dyDescent="0.2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x14ac:dyDescent="0.2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x14ac:dyDescent="0.2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x14ac:dyDescent="0.2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x14ac:dyDescent="0.2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x14ac:dyDescent="0.2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x14ac:dyDescent="0.2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x14ac:dyDescent="0.2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x14ac:dyDescent="0.2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x14ac:dyDescent="0.2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x14ac:dyDescent="0.2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x14ac:dyDescent="0.2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x14ac:dyDescent="0.2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x14ac:dyDescent="0.2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x14ac:dyDescent="0.2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x14ac:dyDescent="0.2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x14ac:dyDescent="0.2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x14ac:dyDescent="0.2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x14ac:dyDescent="0.2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x14ac:dyDescent="0.2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x14ac:dyDescent="0.2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x14ac:dyDescent="0.2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x14ac:dyDescent="0.2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x14ac:dyDescent="0.2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x14ac:dyDescent="0.2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x14ac:dyDescent="0.2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x14ac:dyDescent="0.2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x14ac:dyDescent="0.2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x14ac:dyDescent="0.2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x14ac:dyDescent="0.2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x14ac:dyDescent="0.2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x14ac:dyDescent="0.2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x14ac:dyDescent="0.2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x14ac:dyDescent="0.2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x14ac:dyDescent="0.2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x14ac:dyDescent="0.2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x14ac:dyDescent="0.2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x14ac:dyDescent="0.2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x14ac:dyDescent="0.2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x14ac:dyDescent="0.2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x14ac:dyDescent="0.2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x14ac:dyDescent="0.2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x14ac:dyDescent="0.2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x14ac:dyDescent="0.2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x14ac:dyDescent="0.2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x14ac:dyDescent="0.2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x14ac:dyDescent="0.2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x14ac:dyDescent="0.2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x14ac:dyDescent="0.2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x14ac:dyDescent="0.2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x14ac:dyDescent="0.2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x14ac:dyDescent="0.2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x14ac:dyDescent="0.2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x14ac:dyDescent="0.2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x14ac:dyDescent="0.2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x14ac:dyDescent="0.2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x14ac:dyDescent="0.2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x14ac:dyDescent="0.2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x14ac:dyDescent="0.2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x14ac:dyDescent="0.2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x14ac:dyDescent="0.2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x14ac:dyDescent="0.2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x14ac:dyDescent="0.2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x14ac:dyDescent="0.2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x14ac:dyDescent="0.2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x14ac:dyDescent="0.2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x14ac:dyDescent="0.2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x14ac:dyDescent="0.2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x14ac:dyDescent="0.2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x14ac:dyDescent="0.2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x14ac:dyDescent="0.2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x14ac:dyDescent="0.2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x14ac:dyDescent="0.2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x14ac:dyDescent="0.2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x14ac:dyDescent="0.2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x14ac:dyDescent="0.2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x14ac:dyDescent="0.2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x14ac:dyDescent="0.2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x14ac:dyDescent="0.2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x14ac:dyDescent="0.2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x14ac:dyDescent="0.2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x14ac:dyDescent="0.2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x14ac:dyDescent="0.2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x14ac:dyDescent="0.2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x14ac:dyDescent="0.2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x14ac:dyDescent="0.2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x14ac:dyDescent="0.2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x14ac:dyDescent="0.2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x14ac:dyDescent="0.2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x14ac:dyDescent="0.2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x14ac:dyDescent="0.2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x14ac:dyDescent="0.2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x14ac:dyDescent="0.2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x14ac:dyDescent="0.2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x14ac:dyDescent="0.2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x14ac:dyDescent="0.2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x14ac:dyDescent="0.2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x14ac:dyDescent="0.2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x14ac:dyDescent="0.2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x14ac:dyDescent="0.2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x14ac:dyDescent="0.2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x14ac:dyDescent="0.2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x14ac:dyDescent="0.2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x14ac:dyDescent="0.2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x14ac:dyDescent="0.2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x14ac:dyDescent="0.2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x14ac:dyDescent="0.2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x14ac:dyDescent="0.2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x14ac:dyDescent="0.2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x14ac:dyDescent="0.2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x14ac:dyDescent="0.2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x14ac:dyDescent="0.2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x14ac:dyDescent="0.2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x14ac:dyDescent="0.2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x14ac:dyDescent="0.2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x14ac:dyDescent="0.2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x14ac:dyDescent="0.2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x14ac:dyDescent="0.2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x14ac:dyDescent="0.2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x14ac:dyDescent="0.2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x14ac:dyDescent="0.2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x14ac:dyDescent="0.2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x14ac:dyDescent="0.2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x14ac:dyDescent="0.2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x14ac:dyDescent="0.2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x14ac:dyDescent="0.2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x14ac:dyDescent="0.2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x14ac:dyDescent="0.2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x14ac:dyDescent="0.2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x14ac:dyDescent="0.2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x14ac:dyDescent="0.2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x14ac:dyDescent="0.2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x14ac:dyDescent="0.2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x14ac:dyDescent="0.2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x14ac:dyDescent="0.2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x14ac:dyDescent="0.2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x14ac:dyDescent="0.2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x14ac:dyDescent="0.2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x14ac:dyDescent="0.2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x14ac:dyDescent="0.2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x14ac:dyDescent="0.2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x14ac:dyDescent="0.2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x14ac:dyDescent="0.2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x14ac:dyDescent="0.2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x14ac:dyDescent="0.2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x14ac:dyDescent="0.2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x14ac:dyDescent="0.2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x14ac:dyDescent="0.2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x14ac:dyDescent="0.2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x14ac:dyDescent="0.2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x14ac:dyDescent="0.2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x14ac:dyDescent="0.2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x14ac:dyDescent="0.2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x14ac:dyDescent="0.2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x14ac:dyDescent="0.2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x14ac:dyDescent="0.2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x14ac:dyDescent="0.2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x14ac:dyDescent="0.2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x14ac:dyDescent="0.2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x14ac:dyDescent="0.2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x14ac:dyDescent="0.2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x14ac:dyDescent="0.2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x14ac:dyDescent="0.2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x14ac:dyDescent="0.2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x14ac:dyDescent="0.2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x14ac:dyDescent="0.2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x14ac:dyDescent="0.2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x14ac:dyDescent="0.2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x14ac:dyDescent="0.2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x14ac:dyDescent="0.2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x14ac:dyDescent="0.2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x14ac:dyDescent="0.2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x14ac:dyDescent="0.2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x14ac:dyDescent="0.2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x14ac:dyDescent="0.2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x14ac:dyDescent="0.2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x14ac:dyDescent="0.2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x14ac:dyDescent="0.2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x14ac:dyDescent="0.2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x14ac:dyDescent="0.2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x14ac:dyDescent="0.2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x14ac:dyDescent="0.2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x14ac:dyDescent="0.2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x14ac:dyDescent="0.2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x14ac:dyDescent="0.2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x14ac:dyDescent="0.2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x14ac:dyDescent="0.2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x14ac:dyDescent="0.2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x14ac:dyDescent="0.2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x14ac:dyDescent="0.2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x14ac:dyDescent="0.2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x14ac:dyDescent="0.2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x14ac:dyDescent="0.2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x14ac:dyDescent="0.2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x14ac:dyDescent="0.2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x14ac:dyDescent="0.2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x14ac:dyDescent="0.2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x14ac:dyDescent="0.2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x14ac:dyDescent="0.2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x14ac:dyDescent="0.2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x14ac:dyDescent="0.2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x14ac:dyDescent="0.2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x14ac:dyDescent="0.2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x14ac:dyDescent="0.2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x14ac:dyDescent="0.2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x14ac:dyDescent="0.2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x14ac:dyDescent="0.2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x14ac:dyDescent="0.2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x14ac:dyDescent="0.2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x14ac:dyDescent="0.2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x14ac:dyDescent="0.2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x14ac:dyDescent="0.2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x14ac:dyDescent="0.2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x14ac:dyDescent="0.2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x14ac:dyDescent="0.2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x14ac:dyDescent="0.2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x14ac:dyDescent="0.2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x14ac:dyDescent="0.2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x14ac:dyDescent="0.2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x14ac:dyDescent="0.2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x14ac:dyDescent="0.2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x14ac:dyDescent="0.2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x14ac:dyDescent="0.2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x14ac:dyDescent="0.2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x14ac:dyDescent="0.2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x14ac:dyDescent="0.2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x14ac:dyDescent="0.2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x14ac:dyDescent="0.2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x14ac:dyDescent="0.2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x14ac:dyDescent="0.2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x14ac:dyDescent="0.2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x14ac:dyDescent="0.2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x14ac:dyDescent="0.2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x14ac:dyDescent="0.2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x14ac:dyDescent="0.2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x14ac:dyDescent="0.2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x14ac:dyDescent="0.2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x14ac:dyDescent="0.2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x14ac:dyDescent="0.2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x14ac:dyDescent="0.2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spans="1:26" x14ac:dyDescent="0.2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spans="1:26" x14ac:dyDescent="0.2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spans="1:26" x14ac:dyDescent="0.2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spans="1:26" x14ac:dyDescent="0.2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spans="1:26" x14ac:dyDescent="0.2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spans="1:26" x14ac:dyDescent="0.2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spans="1:26" x14ac:dyDescent="0.2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spans="1:26" x14ac:dyDescent="0.2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spans="1:26" x14ac:dyDescent="0.2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spans="1:26" x14ac:dyDescent="0.2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spans="1:26" x14ac:dyDescent="0.2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spans="1:26" x14ac:dyDescent="0.2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spans="1:26" x14ac:dyDescent="0.2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spans="1:26" x14ac:dyDescent="0.2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spans="1:26" x14ac:dyDescent="0.2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spans="1:26" x14ac:dyDescent="0.2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spans="1:26" x14ac:dyDescent="0.2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spans="1:26" x14ac:dyDescent="0.2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spans="1:26" x14ac:dyDescent="0.2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spans="1:26" x14ac:dyDescent="0.2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spans="1:26" x14ac:dyDescent="0.2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spans="1:26" x14ac:dyDescent="0.2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spans="1:26" x14ac:dyDescent="0.2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spans="1:26" x14ac:dyDescent="0.2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spans="1:26" x14ac:dyDescent="0.2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spans="1:26" x14ac:dyDescent="0.2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spans="1:26" x14ac:dyDescent="0.2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spans="1:26" x14ac:dyDescent="0.2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spans="1:26" x14ac:dyDescent="0.2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spans="1:26" x14ac:dyDescent="0.2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spans="1:26" x14ac:dyDescent="0.2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spans="1:26" x14ac:dyDescent="0.2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spans="1:26" x14ac:dyDescent="0.2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spans="1:26" x14ac:dyDescent="0.2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spans="1:26" x14ac:dyDescent="0.2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spans="1:26" x14ac:dyDescent="0.2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الربح والخسارة</vt:lpstr>
      <vt:lpstr>الميزانية العمومية</vt:lpstr>
      <vt:lpstr>التدفق النقدي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Mido</cp:lastModifiedBy>
  <dcterms:modified xsi:type="dcterms:W3CDTF">2025-12-04T14:00:18Z</dcterms:modified>
</cp:coreProperties>
</file>